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განწერა" sheetId="1" r:id="rId1"/>
    <sheet name="სააგენტო" sheetId="3" r:id="rId2"/>
  </sheets>
  <definedNames>
    <definedName name="_xlnm._FilterDatabase" localSheetId="0" hidden="1">განწერა!$A$3:$T$608</definedName>
    <definedName name="_xlnm._FilterDatabase" localSheetId="1" hidden="1">სააგენტო!$A$3:$J$29</definedName>
    <definedName name="_xlnm.Print_Area" localSheetId="0">განწერა!$B$1:$P$608</definedName>
    <definedName name="_xlnm.Print_Area" localSheetId="1">სააგენტო!$B$2:$I$29</definedName>
    <definedName name="_xlnm.Print_Titles" localSheetId="1">სააგენტო!$3:$3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5" i="1" l="1"/>
  <c r="H175" i="1"/>
  <c r="L411" i="1"/>
  <c r="H351" i="1" l="1"/>
  <c r="K538" i="1"/>
  <c r="J538" i="1"/>
  <c r="I538" i="1"/>
  <c r="H538" i="1"/>
  <c r="K527" i="1"/>
  <c r="J527" i="1"/>
  <c r="I527" i="1"/>
  <c r="H527" i="1"/>
  <c r="G524" i="1"/>
  <c r="K516" i="1"/>
  <c r="J516" i="1"/>
  <c r="I516" i="1"/>
  <c r="H516" i="1"/>
  <c r="K494" i="1"/>
  <c r="J494" i="1"/>
  <c r="I494" i="1"/>
  <c r="H494" i="1"/>
  <c r="K461" i="1"/>
  <c r="J461" i="1"/>
  <c r="I461" i="1"/>
  <c r="H461" i="1"/>
  <c r="K450" i="1"/>
  <c r="J450" i="1"/>
  <c r="I450" i="1"/>
  <c r="H450" i="1"/>
  <c r="J175" i="1" l="1"/>
  <c r="I175" i="1"/>
  <c r="G175" i="1" l="1"/>
  <c r="G172" i="1"/>
  <c r="H66" i="1"/>
  <c r="I66" i="1"/>
  <c r="J66" i="1"/>
  <c r="K66" i="1"/>
  <c r="H14" i="1"/>
  <c r="H12" i="1"/>
  <c r="H11" i="1" s="1"/>
  <c r="H10" i="1"/>
  <c r="H9" i="1"/>
  <c r="H7" i="1"/>
  <c r="H6" i="1"/>
  <c r="I14" i="1"/>
  <c r="J14" i="1"/>
  <c r="K14" i="1"/>
  <c r="I12" i="1"/>
  <c r="J12" i="1"/>
  <c r="K12" i="1"/>
  <c r="I10" i="1"/>
  <c r="J10" i="1"/>
  <c r="K10" i="1"/>
  <c r="I9" i="1"/>
  <c r="J9" i="1"/>
  <c r="K9" i="1"/>
  <c r="I7" i="1"/>
  <c r="J7" i="1"/>
  <c r="K7" i="1"/>
  <c r="I6" i="1"/>
  <c r="J6" i="1"/>
  <c r="K6" i="1"/>
  <c r="A6" i="3" l="1"/>
  <c r="A7" i="3"/>
  <c r="A8" i="3"/>
  <c r="A9" i="3"/>
  <c r="A10" i="3"/>
  <c r="A11" i="3"/>
  <c r="A12" i="3"/>
  <c r="A15" i="3"/>
  <c r="A16" i="3"/>
  <c r="A17" i="3"/>
  <c r="A18" i="3"/>
  <c r="A19" i="3"/>
  <c r="A20" i="3"/>
  <c r="A23" i="3"/>
  <c r="A24" i="3"/>
  <c r="A25" i="3"/>
  <c r="A26" i="3"/>
  <c r="J7" i="3"/>
  <c r="J8" i="3"/>
  <c r="J9" i="3"/>
  <c r="J10" i="3"/>
  <c r="J11" i="3"/>
  <c r="J12" i="3"/>
  <c r="J15" i="3"/>
  <c r="J16" i="3"/>
  <c r="J17" i="3"/>
  <c r="J18" i="3"/>
  <c r="J19" i="3"/>
  <c r="J20" i="3"/>
  <c r="J23" i="3"/>
  <c r="J24" i="3"/>
  <c r="J25" i="3"/>
  <c r="J26" i="3"/>
  <c r="J28" i="3"/>
  <c r="I6" i="3"/>
  <c r="H6" i="3"/>
  <c r="G6" i="3"/>
  <c r="F6" i="3"/>
  <c r="E7" i="3"/>
  <c r="E8" i="3"/>
  <c r="D6" i="3"/>
  <c r="J6" i="3" s="1"/>
  <c r="E26" i="3" l="1"/>
  <c r="E25" i="3"/>
  <c r="E24" i="3"/>
  <c r="E23" i="3"/>
  <c r="E22" i="3"/>
  <c r="I21" i="3"/>
  <c r="H21" i="3"/>
  <c r="G21" i="3"/>
  <c r="G14" i="3" s="1"/>
  <c r="G13" i="3" s="1"/>
  <c r="F21" i="3"/>
  <c r="E21" i="3" s="1"/>
  <c r="D21" i="3"/>
  <c r="E20" i="3"/>
  <c r="E19" i="3"/>
  <c r="E18" i="3"/>
  <c r="E17" i="3"/>
  <c r="E16" i="3"/>
  <c r="E15" i="3"/>
  <c r="I14" i="3"/>
  <c r="H14" i="3"/>
  <c r="I13" i="3"/>
  <c r="H13" i="3"/>
  <c r="E12" i="3"/>
  <c r="E11" i="3"/>
  <c r="E10" i="3"/>
  <c r="E9" i="3"/>
  <c r="E6" i="3"/>
  <c r="I5" i="3"/>
  <c r="I27" i="3" s="1"/>
  <c r="H5" i="3"/>
  <c r="H27" i="3" s="1"/>
  <c r="G5" i="3"/>
  <c r="G27" i="3" s="1"/>
  <c r="F5" i="3"/>
  <c r="D5" i="3"/>
  <c r="J21" i="3" l="1"/>
  <c r="A21" i="3"/>
  <c r="F14" i="3"/>
  <c r="F13" i="3" s="1"/>
  <c r="F29" i="3" s="1"/>
  <c r="G28" i="3" s="1"/>
  <c r="A22" i="3"/>
  <c r="J22" i="3"/>
  <c r="D14" i="3"/>
  <c r="D13" i="3" s="1"/>
  <c r="E14" i="3"/>
  <c r="D27" i="3"/>
  <c r="D29" i="3"/>
  <c r="E5" i="3"/>
  <c r="F27" i="3"/>
  <c r="E27" i="3" s="1"/>
  <c r="A27" i="3" s="1"/>
  <c r="G29" i="3" l="1"/>
  <c r="H28" i="3" s="1"/>
  <c r="H29" i="3" s="1"/>
  <c r="I28" i="3" s="1"/>
  <c r="I29" i="3" s="1"/>
  <c r="A14" i="3"/>
  <c r="J14" i="3"/>
  <c r="J27" i="3"/>
  <c r="A5" i="3"/>
  <c r="J5" i="3"/>
  <c r="E13" i="3"/>
  <c r="A28" i="3" l="1"/>
  <c r="E29" i="3"/>
  <c r="J13" i="3"/>
  <c r="A13" i="3"/>
  <c r="A17" i="1"/>
  <c r="A18" i="1"/>
  <c r="A19" i="1"/>
  <c r="A20" i="1"/>
  <c r="A21" i="1"/>
  <c r="A23" i="1"/>
  <c r="A24" i="1"/>
  <c r="A25" i="1"/>
  <c r="A28" i="1"/>
  <c r="A29" i="1"/>
  <c r="A30" i="1"/>
  <c r="A31" i="1"/>
  <c r="A32" i="1"/>
  <c r="A34" i="1"/>
  <c r="A35" i="1"/>
  <c r="A36" i="1"/>
  <c r="A39" i="1"/>
  <c r="A40" i="1"/>
  <c r="A41" i="1"/>
  <c r="A42" i="1"/>
  <c r="A43" i="1"/>
  <c r="A45" i="1"/>
  <c r="A46" i="1"/>
  <c r="A47" i="1"/>
  <c r="A50" i="1"/>
  <c r="A51" i="1"/>
  <c r="A52" i="1"/>
  <c r="A53" i="1"/>
  <c r="A54" i="1"/>
  <c r="A56" i="1"/>
  <c r="A57" i="1"/>
  <c r="A58" i="1"/>
  <c r="A61" i="1"/>
  <c r="A62" i="1"/>
  <c r="A63" i="1"/>
  <c r="A64" i="1"/>
  <c r="A65" i="1"/>
  <c r="A67" i="1"/>
  <c r="A68" i="1"/>
  <c r="A69" i="1"/>
  <c r="A72" i="1"/>
  <c r="A73" i="1"/>
  <c r="A74" i="1"/>
  <c r="A75" i="1"/>
  <c r="A76" i="1"/>
  <c r="A78" i="1"/>
  <c r="A79" i="1"/>
  <c r="A80" i="1"/>
  <c r="A83" i="1"/>
  <c r="A84" i="1"/>
  <c r="A85" i="1"/>
  <c r="A86" i="1"/>
  <c r="A87" i="1"/>
  <c r="A89" i="1"/>
  <c r="A90" i="1"/>
  <c r="A91" i="1"/>
  <c r="A94" i="1"/>
  <c r="A95" i="1"/>
  <c r="A96" i="1"/>
  <c r="A97" i="1"/>
  <c r="A98" i="1"/>
  <c r="A100" i="1"/>
  <c r="A101" i="1"/>
  <c r="A102" i="1"/>
  <c r="A105" i="1"/>
  <c r="A106" i="1"/>
  <c r="A107" i="1"/>
  <c r="A108" i="1"/>
  <c r="A109" i="1"/>
  <c r="A111" i="1"/>
  <c r="A112" i="1"/>
  <c r="A113" i="1"/>
  <c r="A116" i="1"/>
  <c r="A117" i="1"/>
  <c r="A118" i="1"/>
  <c r="A119" i="1"/>
  <c r="A120" i="1"/>
  <c r="A122" i="1"/>
  <c r="A123" i="1"/>
  <c r="A124" i="1"/>
  <c r="A127" i="1"/>
  <c r="A128" i="1"/>
  <c r="A129" i="1"/>
  <c r="A130" i="1"/>
  <c r="A131" i="1"/>
  <c r="A133" i="1"/>
  <c r="A134" i="1"/>
  <c r="A135" i="1"/>
  <c r="A138" i="1"/>
  <c r="A139" i="1"/>
  <c r="A140" i="1"/>
  <c r="A141" i="1"/>
  <c r="A142" i="1"/>
  <c r="A144" i="1"/>
  <c r="A145" i="1"/>
  <c r="A146" i="1"/>
  <c r="A149" i="1"/>
  <c r="A150" i="1"/>
  <c r="A151" i="1"/>
  <c r="A152" i="1"/>
  <c r="A153" i="1"/>
  <c r="A155" i="1"/>
  <c r="A156" i="1"/>
  <c r="A157" i="1"/>
  <c r="A160" i="1"/>
  <c r="A161" i="1"/>
  <c r="A162" i="1"/>
  <c r="A163" i="1"/>
  <c r="A164" i="1"/>
  <c r="A166" i="1"/>
  <c r="A167" i="1"/>
  <c r="A168" i="1"/>
  <c r="A171" i="1"/>
  <c r="A172" i="1"/>
  <c r="A173" i="1"/>
  <c r="A174" i="1"/>
  <c r="A175" i="1"/>
  <c r="A177" i="1"/>
  <c r="A178" i="1"/>
  <c r="A179" i="1"/>
  <c r="A193" i="1"/>
  <c r="A194" i="1"/>
  <c r="A195" i="1"/>
  <c r="A196" i="1"/>
  <c r="A197" i="1"/>
  <c r="A199" i="1"/>
  <c r="A200" i="1"/>
  <c r="A201" i="1"/>
  <c r="A204" i="1"/>
  <c r="A205" i="1"/>
  <c r="A206" i="1"/>
  <c r="A207" i="1"/>
  <c r="A208" i="1"/>
  <c r="A210" i="1"/>
  <c r="A211" i="1"/>
  <c r="A212" i="1"/>
  <c r="A215" i="1"/>
  <c r="A216" i="1"/>
  <c r="A217" i="1"/>
  <c r="A218" i="1"/>
  <c r="A219" i="1"/>
  <c r="A221" i="1"/>
  <c r="A222" i="1"/>
  <c r="A223" i="1"/>
  <c r="A226" i="1"/>
  <c r="A227" i="1"/>
  <c r="A228" i="1"/>
  <c r="A229" i="1"/>
  <c r="A230" i="1"/>
  <c r="A232" i="1"/>
  <c r="A233" i="1"/>
  <c r="A234" i="1"/>
  <c r="A237" i="1"/>
  <c r="A238" i="1"/>
  <c r="A239" i="1"/>
  <c r="A240" i="1"/>
  <c r="A241" i="1"/>
  <c r="A243" i="1"/>
  <c r="A244" i="1"/>
  <c r="A245" i="1"/>
  <c r="A248" i="1"/>
  <c r="A249" i="1"/>
  <c r="A250" i="1"/>
  <c r="A251" i="1"/>
  <c r="A252" i="1"/>
  <c r="A254" i="1"/>
  <c r="A255" i="1"/>
  <c r="A256" i="1"/>
  <c r="A259" i="1"/>
  <c r="A260" i="1"/>
  <c r="A261" i="1"/>
  <c r="A262" i="1"/>
  <c r="A263" i="1"/>
  <c r="A265" i="1"/>
  <c r="A266" i="1"/>
  <c r="A267" i="1"/>
  <c r="A270" i="1"/>
  <c r="A271" i="1"/>
  <c r="A272" i="1"/>
  <c r="A273" i="1"/>
  <c r="A274" i="1"/>
  <c r="A276" i="1"/>
  <c r="A277" i="1"/>
  <c r="A278" i="1"/>
  <c r="A281" i="1"/>
  <c r="A282" i="1"/>
  <c r="A283" i="1"/>
  <c r="A284" i="1"/>
  <c r="A285" i="1"/>
  <c r="A287" i="1"/>
  <c r="A288" i="1"/>
  <c r="A289" i="1"/>
  <c r="A292" i="1"/>
  <c r="A293" i="1"/>
  <c r="A294" i="1"/>
  <c r="A295" i="1"/>
  <c r="A296" i="1"/>
  <c r="A298" i="1"/>
  <c r="A299" i="1"/>
  <c r="A300" i="1"/>
  <c r="A303" i="1"/>
  <c r="A304" i="1"/>
  <c r="A305" i="1"/>
  <c r="A306" i="1"/>
  <c r="A307" i="1"/>
  <c r="A309" i="1"/>
  <c r="A310" i="1"/>
  <c r="A311" i="1"/>
  <c r="A314" i="1"/>
  <c r="A315" i="1"/>
  <c r="A316" i="1"/>
  <c r="A317" i="1"/>
  <c r="A318" i="1"/>
  <c r="A320" i="1"/>
  <c r="A321" i="1"/>
  <c r="A322" i="1"/>
  <c r="A325" i="1"/>
  <c r="A326" i="1"/>
  <c r="A327" i="1"/>
  <c r="A328" i="1"/>
  <c r="A329" i="1"/>
  <c r="A331" i="1"/>
  <c r="A332" i="1"/>
  <c r="A333" i="1"/>
  <c r="A336" i="1"/>
  <c r="A337" i="1"/>
  <c r="A338" i="1"/>
  <c r="A339" i="1"/>
  <c r="A340" i="1"/>
  <c r="A342" i="1"/>
  <c r="A343" i="1"/>
  <c r="A344" i="1"/>
  <c r="A358" i="1"/>
  <c r="A359" i="1"/>
  <c r="A360" i="1"/>
  <c r="A361" i="1"/>
  <c r="A362" i="1"/>
  <c r="A364" i="1"/>
  <c r="A365" i="1"/>
  <c r="A366" i="1"/>
  <c r="A369" i="1"/>
  <c r="A370" i="1"/>
  <c r="A371" i="1"/>
  <c r="A372" i="1"/>
  <c r="A373" i="1"/>
  <c r="A375" i="1"/>
  <c r="A376" i="1"/>
  <c r="A377" i="1"/>
  <c r="A380" i="1"/>
  <c r="A381" i="1"/>
  <c r="A382" i="1"/>
  <c r="A383" i="1"/>
  <c r="A384" i="1"/>
  <c r="A386" i="1"/>
  <c r="A387" i="1"/>
  <c r="A388" i="1"/>
  <c r="A391" i="1"/>
  <c r="A392" i="1"/>
  <c r="A393" i="1"/>
  <c r="A394" i="1"/>
  <c r="A395" i="1"/>
  <c r="A397" i="1"/>
  <c r="A398" i="1"/>
  <c r="A399" i="1"/>
  <c r="A402" i="1"/>
  <c r="A403" i="1"/>
  <c r="A404" i="1"/>
  <c r="A405" i="1"/>
  <c r="A406" i="1"/>
  <c r="A408" i="1"/>
  <c r="A409" i="1"/>
  <c r="A410" i="1"/>
  <c r="A413" i="1"/>
  <c r="A414" i="1"/>
  <c r="A415" i="1"/>
  <c r="A416" i="1"/>
  <c r="A417" i="1"/>
  <c r="A419" i="1"/>
  <c r="A420" i="1"/>
  <c r="A421" i="1"/>
  <c r="A424" i="1"/>
  <c r="A425" i="1"/>
  <c r="A426" i="1"/>
  <c r="A427" i="1"/>
  <c r="A428" i="1"/>
  <c r="A430" i="1"/>
  <c r="A431" i="1"/>
  <c r="A432" i="1"/>
  <c r="A435" i="1"/>
  <c r="A436" i="1"/>
  <c r="A437" i="1"/>
  <c r="A438" i="1"/>
  <c r="A439" i="1"/>
  <c r="A441" i="1"/>
  <c r="A442" i="1"/>
  <c r="A443" i="1"/>
  <c r="A446" i="1"/>
  <c r="A447" i="1"/>
  <c r="A448" i="1"/>
  <c r="A449" i="1"/>
  <c r="A450" i="1"/>
  <c r="A452" i="1"/>
  <c r="A453" i="1"/>
  <c r="A454" i="1"/>
  <c r="A457" i="1"/>
  <c r="A458" i="1"/>
  <c r="A459" i="1"/>
  <c r="A460" i="1"/>
  <c r="A461" i="1"/>
  <c r="A463" i="1"/>
  <c r="A464" i="1"/>
  <c r="A465" i="1"/>
  <c r="A468" i="1"/>
  <c r="A469" i="1"/>
  <c r="A470" i="1"/>
  <c r="A471" i="1"/>
  <c r="A472" i="1"/>
  <c r="A474" i="1"/>
  <c r="A475" i="1"/>
  <c r="A476" i="1"/>
  <c r="A479" i="1"/>
  <c r="A480" i="1"/>
  <c r="A481" i="1"/>
  <c r="A482" i="1"/>
  <c r="A483" i="1"/>
  <c r="A485" i="1"/>
  <c r="A486" i="1"/>
  <c r="A487" i="1"/>
  <c r="A490" i="1"/>
  <c r="A491" i="1"/>
  <c r="A492" i="1"/>
  <c r="A493" i="1"/>
  <c r="A494" i="1"/>
  <c r="A496" i="1"/>
  <c r="A497" i="1"/>
  <c r="A498" i="1"/>
  <c r="A501" i="1"/>
  <c r="A502" i="1"/>
  <c r="A503" i="1"/>
  <c r="A504" i="1"/>
  <c r="A505" i="1"/>
  <c r="A507" i="1"/>
  <c r="A508" i="1"/>
  <c r="A509" i="1"/>
  <c r="A512" i="1"/>
  <c r="A513" i="1"/>
  <c r="A514" i="1"/>
  <c r="A515" i="1"/>
  <c r="A516" i="1"/>
  <c r="A518" i="1"/>
  <c r="A519" i="1"/>
  <c r="A520" i="1"/>
  <c r="A523" i="1"/>
  <c r="A524" i="1"/>
  <c r="A525" i="1"/>
  <c r="A526" i="1"/>
  <c r="A527" i="1"/>
  <c r="A529" i="1"/>
  <c r="A530" i="1"/>
  <c r="A531" i="1"/>
  <c r="A534" i="1"/>
  <c r="A535" i="1"/>
  <c r="A536" i="1"/>
  <c r="A537" i="1"/>
  <c r="A538" i="1"/>
  <c r="A540" i="1"/>
  <c r="A541" i="1"/>
  <c r="A542" i="1"/>
  <c r="A545" i="1"/>
  <c r="A546" i="1"/>
  <c r="A547" i="1"/>
  <c r="A548" i="1"/>
  <c r="A549" i="1"/>
  <c r="A551" i="1"/>
  <c r="A552" i="1"/>
  <c r="A553" i="1"/>
  <c r="A556" i="1"/>
  <c r="A557" i="1"/>
  <c r="A558" i="1"/>
  <c r="A559" i="1"/>
  <c r="A560" i="1"/>
  <c r="A562" i="1"/>
  <c r="A563" i="1"/>
  <c r="A564" i="1"/>
  <c r="A567" i="1"/>
  <c r="A568" i="1"/>
  <c r="A569" i="1"/>
  <c r="A570" i="1"/>
  <c r="A571" i="1"/>
  <c r="A573" i="1"/>
  <c r="A574" i="1"/>
  <c r="A575" i="1"/>
  <c r="A578" i="1"/>
  <c r="A579" i="1"/>
  <c r="A580" i="1"/>
  <c r="A581" i="1"/>
  <c r="A582" i="1"/>
  <c r="A584" i="1"/>
  <c r="A585" i="1"/>
  <c r="A586" i="1"/>
  <c r="A589" i="1"/>
  <c r="A590" i="1"/>
  <c r="A591" i="1"/>
  <c r="A592" i="1"/>
  <c r="A593" i="1"/>
  <c r="A595" i="1"/>
  <c r="A596" i="1"/>
  <c r="A597" i="1"/>
  <c r="A600" i="1"/>
  <c r="A601" i="1"/>
  <c r="A602" i="1"/>
  <c r="A603" i="1"/>
  <c r="A604" i="1"/>
  <c r="A606" i="1"/>
  <c r="A607" i="1"/>
  <c r="A608" i="1"/>
  <c r="A29" i="3" l="1"/>
  <c r="J29" i="3"/>
  <c r="L608" i="1"/>
  <c r="S608" i="1" s="1"/>
  <c r="L607" i="1"/>
  <c r="S607" i="1" s="1"/>
  <c r="L606" i="1"/>
  <c r="S606" i="1" s="1"/>
  <c r="L604" i="1"/>
  <c r="S604" i="1" s="1"/>
  <c r="L603" i="1"/>
  <c r="S603" i="1" s="1"/>
  <c r="L602" i="1"/>
  <c r="S602" i="1" s="1"/>
  <c r="L601" i="1"/>
  <c r="S601" i="1" s="1"/>
  <c r="L600" i="1"/>
  <c r="S600" i="1" s="1"/>
  <c r="L597" i="1"/>
  <c r="S597" i="1" s="1"/>
  <c r="L596" i="1"/>
  <c r="S596" i="1" s="1"/>
  <c r="L595" i="1"/>
  <c r="S595" i="1" s="1"/>
  <c r="L593" i="1"/>
  <c r="S593" i="1" s="1"/>
  <c r="L592" i="1"/>
  <c r="S592" i="1" s="1"/>
  <c r="L591" i="1"/>
  <c r="S591" i="1" s="1"/>
  <c r="L590" i="1"/>
  <c r="S590" i="1" s="1"/>
  <c r="L589" i="1"/>
  <c r="S589" i="1" s="1"/>
  <c r="L586" i="1"/>
  <c r="S586" i="1" s="1"/>
  <c r="L585" i="1"/>
  <c r="S585" i="1" s="1"/>
  <c r="L584" i="1"/>
  <c r="S584" i="1" s="1"/>
  <c r="L582" i="1"/>
  <c r="S582" i="1" s="1"/>
  <c r="L581" i="1"/>
  <c r="S581" i="1" s="1"/>
  <c r="L580" i="1"/>
  <c r="S580" i="1" s="1"/>
  <c r="L579" i="1"/>
  <c r="S579" i="1" s="1"/>
  <c r="L578" i="1"/>
  <c r="S578" i="1" s="1"/>
  <c r="L575" i="1"/>
  <c r="S575" i="1" s="1"/>
  <c r="L574" i="1"/>
  <c r="S574" i="1" s="1"/>
  <c r="L573" i="1"/>
  <c r="S573" i="1" s="1"/>
  <c r="L571" i="1"/>
  <c r="S571" i="1" s="1"/>
  <c r="L570" i="1"/>
  <c r="S570" i="1" s="1"/>
  <c r="L569" i="1"/>
  <c r="S569" i="1" s="1"/>
  <c r="L568" i="1"/>
  <c r="S568" i="1" s="1"/>
  <c r="L567" i="1"/>
  <c r="S567" i="1" s="1"/>
  <c r="L564" i="1"/>
  <c r="S564" i="1" s="1"/>
  <c r="L563" i="1"/>
  <c r="S563" i="1" s="1"/>
  <c r="L562" i="1"/>
  <c r="S562" i="1" s="1"/>
  <c r="L560" i="1"/>
  <c r="S560" i="1" s="1"/>
  <c r="L559" i="1"/>
  <c r="S559" i="1" s="1"/>
  <c r="L558" i="1"/>
  <c r="S558" i="1" s="1"/>
  <c r="L557" i="1"/>
  <c r="S557" i="1" s="1"/>
  <c r="L556" i="1"/>
  <c r="S556" i="1" s="1"/>
  <c r="L553" i="1"/>
  <c r="S553" i="1" s="1"/>
  <c r="L552" i="1"/>
  <c r="S552" i="1" s="1"/>
  <c r="L551" i="1"/>
  <c r="S551" i="1" s="1"/>
  <c r="L549" i="1"/>
  <c r="S549" i="1" s="1"/>
  <c r="L548" i="1"/>
  <c r="S548" i="1" s="1"/>
  <c r="L547" i="1"/>
  <c r="S547" i="1" s="1"/>
  <c r="L546" i="1"/>
  <c r="S546" i="1" s="1"/>
  <c r="L545" i="1"/>
  <c r="S545" i="1" s="1"/>
  <c r="L542" i="1"/>
  <c r="S542" i="1" s="1"/>
  <c r="L541" i="1"/>
  <c r="S541" i="1" s="1"/>
  <c r="L540" i="1"/>
  <c r="S540" i="1" s="1"/>
  <c r="L538" i="1"/>
  <c r="S538" i="1" s="1"/>
  <c r="L537" i="1"/>
  <c r="S537" i="1" s="1"/>
  <c r="L536" i="1"/>
  <c r="S536" i="1" s="1"/>
  <c r="L535" i="1"/>
  <c r="S535" i="1" s="1"/>
  <c r="L534" i="1"/>
  <c r="S534" i="1" s="1"/>
  <c r="L531" i="1"/>
  <c r="S531" i="1" s="1"/>
  <c r="L530" i="1"/>
  <c r="S530" i="1" s="1"/>
  <c r="L529" i="1"/>
  <c r="S529" i="1" s="1"/>
  <c r="L527" i="1"/>
  <c r="S527" i="1" s="1"/>
  <c r="L526" i="1"/>
  <c r="S526" i="1" s="1"/>
  <c r="L525" i="1"/>
  <c r="S525" i="1" s="1"/>
  <c r="L524" i="1"/>
  <c r="S524" i="1" s="1"/>
  <c r="L523" i="1"/>
  <c r="S523" i="1" s="1"/>
  <c r="L520" i="1"/>
  <c r="S520" i="1" s="1"/>
  <c r="L519" i="1"/>
  <c r="S519" i="1" s="1"/>
  <c r="L518" i="1"/>
  <c r="S518" i="1" s="1"/>
  <c r="L516" i="1"/>
  <c r="S516" i="1" s="1"/>
  <c r="L515" i="1"/>
  <c r="S515" i="1" s="1"/>
  <c r="L514" i="1"/>
  <c r="S514" i="1" s="1"/>
  <c r="L513" i="1"/>
  <c r="S513" i="1" s="1"/>
  <c r="L512" i="1"/>
  <c r="S512" i="1" s="1"/>
  <c r="L509" i="1"/>
  <c r="S509" i="1" s="1"/>
  <c r="L508" i="1"/>
  <c r="S508" i="1" s="1"/>
  <c r="L507" i="1"/>
  <c r="S507" i="1" s="1"/>
  <c r="L505" i="1"/>
  <c r="S505" i="1" s="1"/>
  <c r="L504" i="1"/>
  <c r="S504" i="1" s="1"/>
  <c r="L503" i="1"/>
  <c r="S503" i="1" s="1"/>
  <c r="L502" i="1"/>
  <c r="S502" i="1" s="1"/>
  <c r="L501" i="1"/>
  <c r="S501" i="1" s="1"/>
  <c r="L498" i="1"/>
  <c r="S498" i="1" s="1"/>
  <c r="L497" i="1"/>
  <c r="S497" i="1" s="1"/>
  <c r="L496" i="1"/>
  <c r="S496" i="1" s="1"/>
  <c r="L494" i="1"/>
  <c r="S494" i="1" s="1"/>
  <c r="L493" i="1"/>
  <c r="S493" i="1" s="1"/>
  <c r="L492" i="1"/>
  <c r="S492" i="1" s="1"/>
  <c r="L491" i="1"/>
  <c r="S491" i="1" s="1"/>
  <c r="L490" i="1"/>
  <c r="S490" i="1" s="1"/>
  <c r="L487" i="1"/>
  <c r="S487" i="1" s="1"/>
  <c r="L486" i="1"/>
  <c r="S486" i="1" s="1"/>
  <c r="L485" i="1"/>
  <c r="S485" i="1" s="1"/>
  <c r="L483" i="1"/>
  <c r="S483" i="1" s="1"/>
  <c r="L482" i="1"/>
  <c r="S482" i="1" s="1"/>
  <c r="L481" i="1"/>
  <c r="S481" i="1" s="1"/>
  <c r="L480" i="1"/>
  <c r="S480" i="1" s="1"/>
  <c r="L479" i="1"/>
  <c r="S479" i="1" s="1"/>
  <c r="L476" i="1"/>
  <c r="S476" i="1" s="1"/>
  <c r="L475" i="1"/>
  <c r="S475" i="1" s="1"/>
  <c r="L474" i="1"/>
  <c r="S474" i="1" s="1"/>
  <c r="L472" i="1"/>
  <c r="S472" i="1" s="1"/>
  <c r="L471" i="1"/>
  <c r="S471" i="1" s="1"/>
  <c r="L470" i="1"/>
  <c r="S470" i="1" s="1"/>
  <c r="L469" i="1"/>
  <c r="S469" i="1" s="1"/>
  <c r="L468" i="1"/>
  <c r="S468" i="1" s="1"/>
  <c r="L465" i="1"/>
  <c r="S465" i="1" s="1"/>
  <c r="L464" i="1"/>
  <c r="S464" i="1" s="1"/>
  <c r="L463" i="1"/>
  <c r="S463" i="1" s="1"/>
  <c r="L461" i="1"/>
  <c r="S461" i="1" s="1"/>
  <c r="L460" i="1"/>
  <c r="S460" i="1" s="1"/>
  <c r="L459" i="1"/>
  <c r="S459" i="1" s="1"/>
  <c r="L458" i="1"/>
  <c r="S458" i="1" s="1"/>
  <c r="L457" i="1"/>
  <c r="S457" i="1" s="1"/>
  <c r="L454" i="1"/>
  <c r="S454" i="1" s="1"/>
  <c r="L453" i="1"/>
  <c r="S453" i="1" s="1"/>
  <c r="L452" i="1"/>
  <c r="S452" i="1" s="1"/>
  <c r="L450" i="1"/>
  <c r="S450" i="1" s="1"/>
  <c r="L449" i="1"/>
  <c r="S449" i="1" s="1"/>
  <c r="L448" i="1"/>
  <c r="S448" i="1" s="1"/>
  <c r="L447" i="1"/>
  <c r="S447" i="1" s="1"/>
  <c r="L446" i="1"/>
  <c r="S446" i="1" s="1"/>
  <c r="L443" i="1"/>
  <c r="S443" i="1" s="1"/>
  <c r="L442" i="1"/>
  <c r="S442" i="1" s="1"/>
  <c r="L441" i="1"/>
  <c r="S441" i="1" s="1"/>
  <c r="L439" i="1"/>
  <c r="S439" i="1" s="1"/>
  <c r="L438" i="1"/>
  <c r="S438" i="1" s="1"/>
  <c r="L437" i="1"/>
  <c r="S437" i="1" s="1"/>
  <c r="L436" i="1"/>
  <c r="S436" i="1" s="1"/>
  <c r="L435" i="1"/>
  <c r="S435" i="1" s="1"/>
  <c r="L432" i="1"/>
  <c r="S432" i="1" s="1"/>
  <c r="L431" i="1"/>
  <c r="S431" i="1" s="1"/>
  <c r="L430" i="1"/>
  <c r="S430" i="1" s="1"/>
  <c r="L428" i="1"/>
  <c r="S428" i="1" s="1"/>
  <c r="L427" i="1"/>
  <c r="S427" i="1" s="1"/>
  <c r="L426" i="1"/>
  <c r="S426" i="1" s="1"/>
  <c r="L425" i="1"/>
  <c r="S425" i="1" s="1"/>
  <c r="L424" i="1"/>
  <c r="S424" i="1" s="1"/>
  <c r="L421" i="1"/>
  <c r="S421" i="1" s="1"/>
  <c r="L420" i="1"/>
  <c r="S420" i="1" s="1"/>
  <c r="L419" i="1"/>
  <c r="S419" i="1" s="1"/>
  <c r="L417" i="1"/>
  <c r="S417" i="1" s="1"/>
  <c r="L416" i="1"/>
  <c r="S416" i="1" s="1"/>
  <c r="L415" i="1"/>
  <c r="S415" i="1" s="1"/>
  <c r="L414" i="1"/>
  <c r="S414" i="1" s="1"/>
  <c r="L413" i="1"/>
  <c r="S413" i="1" s="1"/>
  <c r="L410" i="1"/>
  <c r="S410" i="1" s="1"/>
  <c r="L409" i="1"/>
  <c r="S409" i="1" s="1"/>
  <c r="L408" i="1"/>
  <c r="S408" i="1" s="1"/>
  <c r="L406" i="1"/>
  <c r="S406" i="1" s="1"/>
  <c r="L405" i="1"/>
  <c r="S405" i="1" s="1"/>
  <c r="L404" i="1"/>
  <c r="S404" i="1" s="1"/>
  <c r="L403" i="1"/>
  <c r="S403" i="1" s="1"/>
  <c r="L402" i="1"/>
  <c r="S402" i="1" s="1"/>
  <c r="L399" i="1"/>
  <c r="S399" i="1" s="1"/>
  <c r="L398" i="1"/>
  <c r="S398" i="1" s="1"/>
  <c r="L397" i="1"/>
  <c r="S397" i="1" s="1"/>
  <c r="L395" i="1"/>
  <c r="S395" i="1" s="1"/>
  <c r="L394" i="1"/>
  <c r="S394" i="1" s="1"/>
  <c r="L393" i="1"/>
  <c r="S393" i="1" s="1"/>
  <c r="L392" i="1"/>
  <c r="S392" i="1" s="1"/>
  <c r="L391" i="1"/>
  <c r="S391" i="1" s="1"/>
  <c r="L388" i="1"/>
  <c r="S388" i="1" s="1"/>
  <c r="L387" i="1"/>
  <c r="S387" i="1" s="1"/>
  <c r="L386" i="1"/>
  <c r="S386" i="1" s="1"/>
  <c r="L384" i="1"/>
  <c r="S384" i="1" s="1"/>
  <c r="L383" i="1"/>
  <c r="S383" i="1" s="1"/>
  <c r="L382" i="1"/>
  <c r="S382" i="1" s="1"/>
  <c r="L381" i="1"/>
  <c r="S381" i="1" s="1"/>
  <c r="L380" i="1"/>
  <c r="S380" i="1" s="1"/>
  <c r="L377" i="1"/>
  <c r="S377" i="1" s="1"/>
  <c r="L376" i="1"/>
  <c r="S376" i="1" s="1"/>
  <c r="L375" i="1"/>
  <c r="S375" i="1" s="1"/>
  <c r="L373" i="1"/>
  <c r="S373" i="1" s="1"/>
  <c r="L372" i="1"/>
  <c r="S372" i="1" s="1"/>
  <c r="L371" i="1"/>
  <c r="S371" i="1" s="1"/>
  <c r="L370" i="1"/>
  <c r="S370" i="1" s="1"/>
  <c r="L369" i="1"/>
  <c r="S369" i="1" s="1"/>
  <c r="L366" i="1"/>
  <c r="S366" i="1" s="1"/>
  <c r="L365" i="1"/>
  <c r="S365" i="1" s="1"/>
  <c r="L364" i="1"/>
  <c r="S364" i="1" s="1"/>
  <c r="L362" i="1"/>
  <c r="S362" i="1" s="1"/>
  <c r="L361" i="1"/>
  <c r="S361" i="1" s="1"/>
  <c r="L360" i="1"/>
  <c r="S360" i="1" s="1"/>
  <c r="L359" i="1"/>
  <c r="S359" i="1" s="1"/>
  <c r="L358" i="1"/>
  <c r="S358" i="1" s="1"/>
  <c r="L344" i="1"/>
  <c r="S344" i="1" s="1"/>
  <c r="L343" i="1"/>
  <c r="S343" i="1" s="1"/>
  <c r="L342" i="1"/>
  <c r="S342" i="1" s="1"/>
  <c r="L340" i="1"/>
  <c r="S340" i="1" s="1"/>
  <c r="L339" i="1"/>
  <c r="S339" i="1" s="1"/>
  <c r="L338" i="1"/>
  <c r="S338" i="1" s="1"/>
  <c r="L337" i="1"/>
  <c r="S337" i="1" s="1"/>
  <c r="L336" i="1"/>
  <c r="S336" i="1" s="1"/>
  <c r="L333" i="1"/>
  <c r="S333" i="1" s="1"/>
  <c r="L332" i="1"/>
  <c r="S332" i="1" s="1"/>
  <c r="L331" i="1"/>
  <c r="S331" i="1" s="1"/>
  <c r="L329" i="1"/>
  <c r="S329" i="1" s="1"/>
  <c r="L328" i="1"/>
  <c r="S328" i="1" s="1"/>
  <c r="L327" i="1"/>
  <c r="S327" i="1" s="1"/>
  <c r="L326" i="1"/>
  <c r="S326" i="1" s="1"/>
  <c r="L325" i="1"/>
  <c r="S325" i="1" s="1"/>
  <c r="L322" i="1"/>
  <c r="S322" i="1" s="1"/>
  <c r="L321" i="1"/>
  <c r="S321" i="1" s="1"/>
  <c r="L320" i="1"/>
  <c r="S320" i="1" s="1"/>
  <c r="L318" i="1"/>
  <c r="S318" i="1" s="1"/>
  <c r="L317" i="1"/>
  <c r="S317" i="1" s="1"/>
  <c r="L316" i="1"/>
  <c r="S316" i="1" s="1"/>
  <c r="L315" i="1"/>
  <c r="S315" i="1" s="1"/>
  <c r="L314" i="1"/>
  <c r="S314" i="1" s="1"/>
  <c r="L311" i="1"/>
  <c r="S311" i="1" s="1"/>
  <c r="L310" i="1"/>
  <c r="S310" i="1" s="1"/>
  <c r="L309" i="1"/>
  <c r="S309" i="1" s="1"/>
  <c r="L307" i="1"/>
  <c r="S307" i="1" s="1"/>
  <c r="L306" i="1"/>
  <c r="S306" i="1" s="1"/>
  <c r="L305" i="1"/>
  <c r="S305" i="1" s="1"/>
  <c r="L304" i="1"/>
  <c r="S304" i="1" s="1"/>
  <c r="L303" i="1"/>
  <c r="S303" i="1" s="1"/>
  <c r="L300" i="1"/>
  <c r="S300" i="1" s="1"/>
  <c r="L299" i="1"/>
  <c r="S299" i="1" s="1"/>
  <c r="L298" i="1"/>
  <c r="S298" i="1" s="1"/>
  <c r="L296" i="1"/>
  <c r="S296" i="1" s="1"/>
  <c r="L295" i="1"/>
  <c r="S295" i="1" s="1"/>
  <c r="L294" i="1"/>
  <c r="S294" i="1" s="1"/>
  <c r="L293" i="1"/>
  <c r="S293" i="1" s="1"/>
  <c r="L292" i="1"/>
  <c r="S292" i="1" s="1"/>
  <c r="L289" i="1"/>
  <c r="S289" i="1" s="1"/>
  <c r="L288" i="1"/>
  <c r="S288" i="1" s="1"/>
  <c r="L287" i="1"/>
  <c r="S287" i="1" s="1"/>
  <c r="L285" i="1"/>
  <c r="S285" i="1" s="1"/>
  <c r="L284" i="1"/>
  <c r="S284" i="1" s="1"/>
  <c r="L283" i="1"/>
  <c r="S283" i="1" s="1"/>
  <c r="L282" i="1"/>
  <c r="S282" i="1" s="1"/>
  <c r="L281" i="1"/>
  <c r="S281" i="1" s="1"/>
  <c r="L278" i="1"/>
  <c r="S278" i="1" s="1"/>
  <c r="L277" i="1"/>
  <c r="S277" i="1" s="1"/>
  <c r="L276" i="1"/>
  <c r="S276" i="1" s="1"/>
  <c r="L274" i="1"/>
  <c r="S274" i="1" s="1"/>
  <c r="L273" i="1"/>
  <c r="S273" i="1" s="1"/>
  <c r="L272" i="1"/>
  <c r="S272" i="1" s="1"/>
  <c r="L271" i="1"/>
  <c r="S271" i="1" s="1"/>
  <c r="L270" i="1"/>
  <c r="S270" i="1" s="1"/>
  <c r="L267" i="1"/>
  <c r="S267" i="1" s="1"/>
  <c r="L266" i="1"/>
  <c r="S266" i="1" s="1"/>
  <c r="L265" i="1"/>
  <c r="S265" i="1" s="1"/>
  <c r="L263" i="1"/>
  <c r="S263" i="1" s="1"/>
  <c r="L262" i="1"/>
  <c r="S262" i="1" s="1"/>
  <c r="L261" i="1"/>
  <c r="S261" i="1" s="1"/>
  <c r="L260" i="1"/>
  <c r="S260" i="1" s="1"/>
  <c r="L259" i="1"/>
  <c r="S259" i="1" s="1"/>
  <c r="L256" i="1"/>
  <c r="S256" i="1" s="1"/>
  <c r="L255" i="1"/>
  <c r="S255" i="1" s="1"/>
  <c r="L254" i="1"/>
  <c r="S254" i="1" s="1"/>
  <c r="L252" i="1"/>
  <c r="S252" i="1" s="1"/>
  <c r="L251" i="1"/>
  <c r="S251" i="1" s="1"/>
  <c r="L250" i="1"/>
  <c r="S250" i="1" s="1"/>
  <c r="L249" i="1"/>
  <c r="S249" i="1" s="1"/>
  <c r="L248" i="1"/>
  <c r="S248" i="1" s="1"/>
  <c r="L245" i="1"/>
  <c r="S245" i="1" s="1"/>
  <c r="L244" i="1"/>
  <c r="S244" i="1" s="1"/>
  <c r="L243" i="1"/>
  <c r="S243" i="1" s="1"/>
  <c r="L241" i="1"/>
  <c r="S241" i="1" s="1"/>
  <c r="L240" i="1"/>
  <c r="S240" i="1" s="1"/>
  <c r="L239" i="1"/>
  <c r="S239" i="1" s="1"/>
  <c r="L238" i="1"/>
  <c r="S238" i="1" s="1"/>
  <c r="L237" i="1"/>
  <c r="S237" i="1" s="1"/>
  <c r="L234" i="1"/>
  <c r="S234" i="1" s="1"/>
  <c r="L233" i="1"/>
  <c r="S233" i="1" s="1"/>
  <c r="L232" i="1"/>
  <c r="S232" i="1" s="1"/>
  <c r="L230" i="1"/>
  <c r="S230" i="1" s="1"/>
  <c r="L229" i="1"/>
  <c r="S229" i="1" s="1"/>
  <c r="L228" i="1"/>
  <c r="S228" i="1" s="1"/>
  <c r="L227" i="1"/>
  <c r="S227" i="1" s="1"/>
  <c r="L226" i="1"/>
  <c r="S226" i="1" s="1"/>
  <c r="L223" i="1"/>
  <c r="S223" i="1" s="1"/>
  <c r="L222" i="1"/>
  <c r="S222" i="1" s="1"/>
  <c r="L221" i="1"/>
  <c r="S221" i="1" s="1"/>
  <c r="L219" i="1"/>
  <c r="S219" i="1" s="1"/>
  <c r="L218" i="1"/>
  <c r="S218" i="1" s="1"/>
  <c r="L217" i="1"/>
  <c r="S217" i="1" s="1"/>
  <c r="L216" i="1"/>
  <c r="S216" i="1" s="1"/>
  <c r="L215" i="1"/>
  <c r="S215" i="1" s="1"/>
  <c r="L212" i="1"/>
  <c r="S212" i="1" s="1"/>
  <c r="L211" i="1"/>
  <c r="S211" i="1" s="1"/>
  <c r="L210" i="1"/>
  <c r="S210" i="1" s="1"/>
  <c r="L208" i="1"/>
  <c r="S208" i="1" s="1"/>
  <c r="L207" i="1"/>
  <c r="S207" i="1" s="1"/>
  <c r="L206" i="1"/>
  <c r="S206" i="1" s="1"/>
  <c r="L205" i="1"/>
  <c r="S205" i="1" s="1"/>
  <c r="L204" i="1"/>
  <c r="S204" i="1" s="1"/>
  <c r="L201" i="1"/>
  <c r="S201" i="1" s="1"/>
  <c r="L200" i="1"/>
  <c r="S200" i="1" s="1"/>
  <c r="L199" i="1"/>
  <c r="S199" i="1" s="1"/>
  <c r="L197" i="1"/>
  <c r="S197" i="1" s="1"/>
  <c r="L196" i="1"/>
  <c r="S196" i="1" s="1"/>
  <c r="L195" i="1"/>
  <c r="S195" i="1" s="1"/>
  <c r="L194" i="1"/>
  <c r="S194" i="1" s="1"/>
  <c r="L193" i="1"/>
  <c r="S193" i="1" s="1"/>
  <c r="L179" i="1"/>
  <c r="S179" i="1" s="1"/>
  <c r="L178" i="1"/>
  <c r="S178" i="1" s="1"/>
  <c r="L177" i="1"/>
  <c r="S177" i="1" s="1"/>
  <c r="L175" i="1"/>
  <c r="S175" i="1" s="1"/>
  <c r="L174" i="1"/>
  <c r="S174" i="1" s="1"/>
  <c r="L173" i="1"/>
  <c r="S173" i="1" s="1"/>
  <c r="L172" i="1"/>
  <c r="S172" i="1" s="1"/>
  <c r="L171" i="1"/>
  <c r="S171" i="1" s="1"/>
  <c r="L168" i="1"/>
  <c r="S168" i="1" s="1"/>
  <c r="L167" i="1"/>
  <c r="S167" i="1" s="1"/>
  <c r="L166" i="1"/>
  <c r="S166" i="1" s="1"/>
  <c r="L164" i="1"/>
  <c r="S164" i="1" s="1"/>
  <c r="L163" i="1"/>
  <c r="S163" i="1" s="1"/>
  <c r="L162" i="1"/>
  <c r="S162" i="1" s="1"/>
  <c r="L161" i="1"/>
  <c r="S161" i="1" s="1"/>
  <c r="L160" i="1"/>
  <c r="S160" i="1" s="1"/>
  <c r="L157" i="1"/>
  <c r="S157" i="1" s="1"/>
  <c r="L156" i="1"/>
  <c r="S156" i="1" s="1"/>
  <c r="L155" i="1"/>
  <c r="S155" i="1" s="1"/>
  <c r="L153" i="1"/>
  <c r="S153" i="1" s="1"/>
  <c r="L152" i="1"/>
  <c r="S152" i="1" s="1"/>
  <c r="L151" i="1"/>
  <c r="S151" i="1" s="1"/>
  <c r="L150" i="1"/>
  <c r="S150" i="1" s="1"/>
  <c r="L149" i="1"/>
  <c r="S149" i="1" s="1"/>
  <c r="L146" i="1"/>
  <c r="S146" i="1" s="1"/>
  <c r="L145" i="1"/>
  <c r="S145" i="1" s="1"/>
  <c r="L144" i="1"/>
  <c r="S144" i="1" s="1"/>
  <c r="L142" i="1"/>
  <c r="S142" i="1" s="1"/>
  <c r="L141" i="1"/>
  <c r="S141" i="1" s="1"/>
  <c r="L140" i="1"/>
  <c r="S140" i="1" s="1"/>
  <c r="L139" i="1"/>
  <c r="S139" i="1" s="1"/>
  <c r="L138" i="1"/>
  <c r="S138" i="1" s="1"/>
  <c r="L135" i="1"/>
  <c r="S135" i="1" s="1"/>
  <c r="L134" i="1"/>
  <c r="S134" i="1" s="1"/>
  <c r="L133" i="1"/>
  <c r="S133" i="1" s="1"/>
  <c r="L131" i="1"/>
  <c r="S131" i="1" s="1"/>
  <c r="L130" i="1"/>
  <c r="S130" i="1" s="1"/>
  <c r="L129" i="1"/>
  <c r="S129" i="1" s="1"/>
  <c r="L128" i="1"/>
  <c r="S128" i="1" s="1"/>
  <c r="L127" i="1"/>
  <c r="S127" i="1" s="1"/>
  <c r="L124" i="1"/>
  <c r="S124" i="1" s="1"/>
  <c r="L123" i="1"/>
  <c r="S123" i="1" s="1"/>
  <c r="L122" i="1"/>
  <c r="S122" i="1" s="1"/>
  <c r="L120" i="1"/>
  <c r="S120" i="1" s="1"/>
  <c r="L119" i="1"/>
  <c r="S119" i="1" s="1"/>
  <c r="L118" i="1"/>
  <c r="S118" i="1" s="1"/>
  <c r="L117" i="1"/>
  <c r="S117" i="1" s="1"/>
  <c r="L116" i="1"/>
  <c r="S116" i="1" s="1"/>
  <c r="L113" i="1"/>
  <c r="S113" i="1" s="1"/>
  <c r="L112" i="1"/>
  <c r="S112" i="1" s="1"/>
  <c r="L111" i="1"/>
  <c r="S111" i="1" s="1"/>
  <c r="L109" i="1"/>
  <c r="S109" i="1" s="1"/>
  <c r="L108" i="1"/>
  <c r="S108" i="1" s="1"/>
  <c r="L107" i="1"/>
  <c r="S107" i="1" s="1"/>
  <c r="L106" i="1"/>
  <c r="S106" i="1" s="1"/>
  <c r="L105" i="1"/>
  <c r="S105" i="1" s="1"/>
  <c r="L102" i="1"/>
  <c r="S102" i="1" s="1"/>
  <c r="L101" i="1"/>
  <c r="S101" i="1" s="1"/>
  <c r="L100" i="1"/>
  <c r="S100" i="1" s="1"/>
  <c r="L98" i="1"/>
  <c r="S98" i="1" s="1"/>
  <c r="L97" i="1"/>
  <c r="S97" i="1" s="1"/>
  <c r="L96" i="1"/>
  <c r="S96" i="1" s="1"/>
  <c r="L95" i="1"/>
  <c r="S95" i="1" s="1"/>
  <c r="L94" i="1"/>
  <c r="S94" i="1" s="1"/>
  <c r="L91" i="1"/>
  <c r="S91" i="1" s="1"/>
  <c r="L90" i="1"/>
  <c r="S90" i="1" s="1"/>
  <c r="L89" i="1"/>
  <c r="S89" i="1" s="1"/>
  <c r="L87" i="1"/>
  <c r="S87" i="1" s="1"/>
  <c r="L86" i="1"/>
  <c r="S86" i="1" s="1"/>
  <c r="L85" i="1"/>
  <c r="S85" i="1" s="1"/>
  <c r="L84" i="1"/>
  <c r="S84" i="1" s="1"/>
  <c r="L83" i="1"/>
  <c r="S83" i="1" s="1"/>
  <c r="L80" i="1"/>
  <c r="S80" i="1" s="1"/>
  <c r="L79" i="1"/>
  <c r="S79" i="1" s="1"/>
  <c r="L78" i="1"/>
  <c r="S78" i="1" s="1"/>
  <c r="L76" i="1"/>
  <c r="S76" i="1" s="1"/>
  <c r="L75" i="1"/>
  <c r="S75" i="1" s="1"/>
  <c r="L74" i="1"/>
  <c r="S74" i="1" s="1"/>
  <c r="L73" i="1"/>
  <c r="S73" i="1" s="1"/>
  <c r="L72" i="1"/>
  <c r="S72" i="1" s="1"/>
  <c r="L69" i="1"/>
  <c r="S69" i="1" s="1"/>
  <c r="L68" i="1"/>
  <c r="S68" i="1" s="1"/>
  <c r="L67" i="1"/>
  <c r="S67" i="1" s="1"/>
  <c r="L65" i="1"/>
  <c r="S65" i="1" s="1"/>
  <c r="L64" i="1"/>
  <c r="S64" i="1" s="1"/>
  <c r="L63" i="1"/>
  <c r="S63" i="1" s="1"/>
  <c r="L62" i="1"/>
  <c r="S62" i="1" s="1"/>
  <c r="L61" i="1"/>
  <c r="S61" i="1" s="1"/>
  <c r="L58" i="1"/>
  <c r="S58" i="1" s="1"/>
  <c r="L57" i="1"/>
  <c r="S57" i="1" s="1"/>
  <c r="L56" i="1"/>
  <c r="S56" i="1" s="1"/>
  <c r="L54" i="1"/>
  <c r="S54" i="1" s="1"/>
  <c r="L53" i="1"/>
  <c r="S53" i="1" s="1"/>
  <c r="L52" i="1"/>
  <c r="S52" i="1" s="1"/>
  <c r="L51" i="1"/>
  <c r="S51" i="1" s="1"/>
  <c r="L50" i="1"/>
  <c r="S50" i="1" s="1"/>
  <c r="L47" i="1"/>
  <c r="S47" i="1" s="1"/>
  <c r="L46" i="1"/>
  <c r="S46" i="1" s="1"/>
  <c r="L45" i="1"/>
  <c r="S45" i="1" s="1"/>
  <c r="L43" i="1"/>
  <c r="S43" i="1" s="1"/>
  <c r="L42" i="1"/>
  <c r="S42" i="1" s="1"/>
  <c r="L41" i="1"/>
  <c r="S41" i="1" s="1"/>
  <c r="L40" i="1"/>
  <c r="S40" i="1" s="1"/>
  <c r="L39" i="1"/>
  <c r="S39" i="1" s="1"/>
  <c r="L36" i="1"/>
  <c r="S36" i="1" s="1"/>
  <c r="L35" i="1"/>
  <c r="S35" i="1" s="1"/>
  <c r="L34" i="1"/>
  <c r="S34" i="1" s="1"/>
  <c r="L32" i="1"/>
  <c r="S32" i="1" s="1"/>
  <c r="L31" i="1"/>
  <c r="S31" i="1" s="1"/>
  <c r="L30" i="1"/>
  <c r="S30" i="1" s="1"/>
  <c r="L29" i="1"/>
  <c r="S29" i="1" s="1"/>
  <c r="L28" i="1"/>
  <c r="S28" i="1" s="1"/>
  <c r="L25" i="1"/>
  <c r="S25" i="1" s="1"/>
  <c r="L24" i="1"/>
  <c r="S24" i="1" s="1"/>
  <c r="L23" i="1"/>
  <c r="S23" i="1" s="1"/>
  <c r="L21" i="1"/>
  <c r="S21" i="1" s="1"/>
  <c r="L20" i="1"/>
  <c r="S20" i="1" s="1"/>
  <c r="L19" i="1"/>
  <c r="S19" i="1" s="1"/>
  <c r="L18" i="1"/>
  <c r="S18" i="1" s="1"/>
  <c r="L17" i="1"/>
  <c r="S17" i="1" s="1"/>
  <c r="G608" i="1"/>
  <c r="R608" i="1" s="1"/>
  <c r="G607" i="1"/>
  <c r="R607" i="1" s="1"/>
  <c r="G606" i="1"/>
  <c r="R606" i="1" s="1"/>
  <c r="G604" i="1"/>
  <c r="R604" i="1" s="1"/>
  <c r="G603" i="1"/>
  <c r="R603" i="1" s="1"/>
  <c r="G602" i="1"/>
  <c r="R602" i="1" s="1"/>
  <c r="G601" i="1"/>
  <c r="R601" i="1" s="1"/>
  <c r="G600" i="1"/>
  <c r="R600" i="1" s="1"/>
  <c r="G597" i="1"/>
  <c r="R597" i="1" s="1"/>
  <c r="G596" i="1"/>
  <c r="R596" i="1" s="1"/>
  <c r="G595" i="1"/>
  <c r="R595" i="1" s="1"/>
  <c r="G593" i="1"/>
  <c r="R593" i="1" s="1"/>
  <c r="G592" i="1"/>
  <c r="R592" i="1" s="1"/>
  <c r="G591" i="1"/>
  <c r="R591" i="1" s="1"/>
  <c r="G590" i="1"/>
  <c r="R590" i="1" s="1"/>
  <c r="G589" i="1"/>
  <c r="R589" i="1" s="1"/>
  <c r="G586" i="1"/>
  <c r="R586" i="1" s="1"/>
  <c r="G585" i="1"/>
  <c r="R585" i="1" s="1"/>
  <c r="G584" i="1"/>
  <c r="R584" i="1" s="1"/>
  <c r="G582" i="1"/>
  <c r="R582" i="1" s="1"/>
  <c r="G581" i="1"/>
  <c r="R581" i="1" s="1"/>
  <c r="G580" i="1"/>
  <c r="R580" i="1" s="1"/>
  <c r="G579" i="1"/>
  <c r="R579" i="1" s="1"/>
  <c r="G578" i="1"/>
  <c r="R578" i="1" s="1"/>
  <c r="G575" i="1"/>
  <c r="R575" i="1" s="1"/>
  <c r="G574" i="1"/>
  <c r="R574" i="1" s="1"/>
  <c r="G573" i="1"/>
  <c r="R573" i="1" s="1"/>
  <c r="G571" i="1"/>
  <c r="R571" i="1" s="1"/>
  <c r="G570" i="1"/>
  <c r="R570" i="1" s="1"/>
  <c r="G569" i="1"/>
  <c r="R569" i="1" s="1"/>
  <c r="G568" i="1"/>
  <c r="R568" i="1" s="1"/>
  <c r="G567" i="1"/>
  <c r="R567" i="1" s="1"/>
  <c r="G564" i="1"/>
  <c r="R564" i="1" s="1"/>
  <c r="G563" i="1"/>
  <c r="R563" i="1" s="1"/>
  <c r="G562" i="1"/>
  <c r="R562" i="1" s="1"/>
  <c r="G560" i="1"/>
  <c r="R560" i="1" s="1"/>
  <c r="G559" i="1"/>
  <c r="R559" i="1" s="1"/>
  <c r="G558" i="1"/>
  <c r="R558" i="1" s="1"/>
  <c r="G557" i="1"/>
  <c r="R557" i="1" s="1"/>
  <c r="G556" i="1"/>
  <c r="R556" i="1" s="1"/>
  <c r="G553" i="1"/>
  <c r="R553" i="1" s="1"/>
  <c r="G552" i="1"/>
  <c r="R552" i="1" s="1"/>
  <c r="G551" i="1"/>
  <c r="R551" i="1" s="1"/>
  <c r="G549" i="1"/>
  <c r="R549" i="1" s="1"/>
  <c r="G548" i="1"/>
  <c r="R548" i="1" s="1"/>
  <c r="G547" i="1"/>
  <c r="R547" i="1" s="1"/>
  <c r="G546" i="1"/>
  <c r="R546" i="1" s="1"/>
  <c r="G545" i="1"/>
  <c r="R545" i="1" s="1"/>
  <c r="G542" i="1"/>
  <c r="R542" i="1" s="1"/>
  <c r="G541" i="1"/>
  <c r="R541" i="1" s="1"/>
  <c r="G540" i="1"/>
  <c r="R540" i="1" s="1"/>
  <c r="G538" i="1"/>
  <c r="R538" i="1" s="1"/>
  <c r="G537" i="1"/>
  <c r="R537" i="1" s="1"/>
  <c r="G536" i="1"/>
  <c r="R536" i="1" s="1"/>
  <c r="G535" i="1"/>
  <c r="R535" i="1" s="1"/>
  <c r="G534" i="1"/>
  <c r="R534" i="1" s="1"/>
  <c r="G531" i="1"/>
  <c r="R531" i="1" s="1"/>
  <c r="G530" i="1"/>
  <c r="R530" i="1" s="1"/>
  <c r="G529" i="1"/>
  <c r="R529" i="1" s="1"/>
  <c r="G527" i="1"/>
  <c r="R527" i="1" s="1"/>
  <c r="G526" i="1"/>
  <c r="R526" i="1" s="1"/>
  <c r="G525" i="1"/>
  <c r="R525" i="1" s="1"/>
  <c r="R524" i="1"/>
  <c r="G523" i="1"/>
  <c r="R523" i="1" s="1"/>
  <c r="G520" i="1"/>
  <c r="R520" i="1" s="1"/>
  <c r="G519" i="1"/>
  <c r="R519" i="1" s="1"/>
  <c r="G518" i="1"/>
  <c r="R518" i="1" s="1"/>
  <c r="G516" i="1"/>
  <c r="R516" i="1" s="1"/>
  <c r="G515" i="1"/>
  <c r="R515" i="1" s="1"/>
  <c r="G514" i="1"/>
  <c r="R514" i="1" s="1"/>
  <c r="G513" i="1"/>
  <c r="R513" i="1" s="1"/>
  <c r="G512" i="1"/>
  <c r="R512" i="1" s="1"/>
  <c r="G509" i="1"/>
  <c r="R509" i="1" s="1"/>
  <c r="G508" i="1"/>
  <c r="R508" i="1" s="1"/>
  <c r="G507" i="1"/>
  <c r="R507" i="1" s="1"/>
  <c r="G505" i="1"/>
  <c r="R505" i="1" s="1"/>
  <c r="G504" i="1"/>
  <c r="R504" i="1" s="1"/>
  <c r="G503" i="1"/>
  <c r="R503" i="1" s="1"/>
  <c r="G502" i="1"/>
  <c r="R502" i="1" s="1"/>
  <c r="G501" i="1"/>
  <c r="R501" i="1" s="1"/>
  <c r="G498" i="1"/>
  <c r="R498" i="1" s="1"/>
  <c r="G497" i="1"/>
  <c r="R497" i="1" s="1"/>
  <c r="G496" i="1"/>
  <c r="R496" i="1" s="1"/>
  <c r="G494" i="1"/>
  <c r="R494" i="1" s="1"/>
  <c r="G493" i="1"/>
  <c r="R493" i="1" s="1"/>
  <c r="G492" i="1"/>
  <c r="R492" i="1" s="1"/>
  <c r="G491" i="1"/>
  <c r="R491" i="1" s="1"/>
  <c r="G490" i="1"/>
  <c r="R490" i="1" s="1"/>
  <c r="G487" i="1"/>
  <c r="R487" i="1" s="1"/>
  <c r="G486" i="1"/>
  <c r="R486" i="1" s="1"/>
  <c r="G485" i="1"/>
  <c r="R485" i="1" s="1"/>
  <c r="G483" i="1"/>
  <c r="R483" i="1" s="1"/>
  <c r="G482" i="1"/>
  <c r="R482" i="1" s="1"/>
  <c r="G481" i="1"/>
  <c r="R481" i="1" s="1"/>
  <c r="G480" i="1"/>
  <c r="R480" i="1" s="1"/>
  <c r="G479" i="1"/>
  <c r="R479" i="1" s="1"/>
  <c r="G476" i="1"/>
  <c r="R476" i="1" s="1"/>
  <c r="G475" i="1"/>
  <c r="R475" i="1" s="1"/>
  <c r="G474" i="1"/>
  <c r="R474" i="1" s="1"/>
  <c r="G472" i="1"/>
  <c r="R472" i="1" s="1"/>
  <c r="G471" i="1"/>
  <c r="R471" i="1" s="1"/>
  <c r="G470" i="1"/>
  <c r="R470" i="1" s="1"/>
  <c r="G469" i="1"/>
  <c r="R469" i="1" s="1"/>
  <c r="G468" i="1"/>
  <c r="R468" i="1" s="1"/>
  <c r="G465" i="1"/>
  <c r="R465" i="1" s="1"/>
  <c r="G464" i="1"/>
  <c r="R464" i="1" s="1"/>
  <c r="G463" i="1"/>
  <c r="R463" i="1" s="1"/>
  <c r="G461" i="1"/>
  <c r="R461" i="1" s="1"/>
  <c r="G460" i="1"/>
  <c r="R460" i="1" s="1"/>
  <c r="G459" i="1"/>
  <c r="R459" i="1" s="1"/>
  <c r="G458" i="1"/>
  <c r="R458" i="1" s="1"/>
  <c r="G457" i="1"/>
  <c r="R457" i="1" s="1"/>
  <c r="G454" i="1"/>
  <c r="R454" i="1" s="1"/>
  <c r="G453" i="1"/>
  <c r="R453" i="1" s="1"/>
  <c r="G452" i="1"/>
  <c r="R452" i="1" s="1"/>
  <c r="G450" i="1"/>
  <c r="R450" i="1" s="1"/>
  <c r="G449" i="1"/>
  <c r="R449" i="1" s="1"/>
  <c r="G448" i="1"/>
  <c r="R448" i="1" s="1"/>
  <c r="G447" i="1"/>
  <c r="R447" i="1" s="1"/>
  <c r="G446" i="1"/>
  <c r="R446" i="1" s="1"/>
  <c r="G443" i="1"/>
  <c r="R443" i="1" s="1"/>
  <c r="G442" i="1"/>
  <c r="R442" i="1" s="1"/>
  <c r="G441" i="1"/>
  <c r="R441" i="1" s="1"/>
  <c r="G439" i="1"/>
  <c r="R439" i="1" s="1"/>
  <c r="G438" i="1"/>
  <c r="R438" i="1" s="1"/>
  <c r="G437" i="1"/>
  <c r="R437" i="1" s="1"/>
  <c r="G436" i="1"/>
  <c r="R436" i="1" s="1"/>
  <c r="G435" i="1"/>
  <c r="R435" i="1" s="1"/>
  <c r="G432" i="1"/>
  <c r="R432" i="1" s="1"/>
  <c r="G431" i="1"/>
  <c r="R431" i="1" s="1"/>
  <c r="G430" i="1"/>
  <c r="R430" i="1" s="1"/>
  <c r="G428" i="1"/>
  <c r="R428" i="1" s="1"/>
  <c r="G427" i="1"/>
  <c r="R427" i="1" s="1"/>
  <c r="G426" i="1"/>
  <c r="R426" i="1" s="1"/>
  <c r="G425" i="1"/>
  <c r="R425" i="1" s="1"/>
  <c r="G424" i="1"/>
  <c r="R424" i="1" s="1"/>
  <c r="G421" i="1"/>
  <c r="R421" i="1" s="1"/>
  <c r="G420" i="1"/>
  <c r="R420" i="1" s="1"/>
  <c r="G419" i="1"/>
  <c r="R419" i="1" s="1"/>
  <c r="G417" i="1"/>
  <c r="R417" i="1" s="1"/>
  <c r="G416" i="1"/>
  <c r="R416" i="1" s="1"/>
  <c r="G415" i="1"/>
  <c r="R415" i="1" s="1"/>
  <c r="G414" i="1"/>
  <c r="R414" i="1" s="1"/>
  <c r="G413" i="1"/>
  <c r="R413" i="1" s="1"/>
  <c r="G410" i="1"/>
  <c r="R410" i="1" s="1"/>
  <c r="G409" i="1"/>
  <c r="R409" i="1" s="1"/>
  <c r="G408" i="1"/>
  <c r="R408" i="1" s="1"/>
  <c r="G406" i="1"/>
  <c r="R406" i="1" s="1"/>
  <c r="G405" i="1"/>
  <c r="R405" i="1" s="1"/>
  <c r="G404" i="1"/>
  <c r="R404" i="1" s="1"/>
  <c r="G403" i="1"/>
  <c r="R403" i="1" s="1"/>
  <c r="G402" i="1"/>
  <c r="R402" i="1" s="1"/>
  <c r="G399" i="1"/>
  <c r="R399" i="1" s="1"/>
  <c r="G398" i="1"/>
  <c r="R398" i="1" s="1"/>
  <c r="G397" i="1"/>
  <c r="R397" i="1" s="1"/>
  <c r="G395" i="1"/>
  <c r="R395" i="1" s="1"/>
  <c r="G394" i="1"/>
  <c r="R394" i="1" s="1"/>
  <c r="G393" i="1"/>
  <c r="R393" i="1" s="1"/>
  <c r="G392" i="1"/>
  <c r="R392" i="1" s="1"/>
  <c r="G391" i="1"/>
  <c r="R391" i="1" s="1"/>
  <c r="G388" i="1"/>
  <c r="R388" i="1" s="1"/>
  <c r="G387" i="1"/>
  <c r="R387" i="1" s="1"/>
  <c r="G386" i="1"/>
  <c r="R386" i="1" s="1"/>
  <c r="G384" i="1"/>
  <c r="R384" i="1" s="1"/>
  <c r="G383" i="1"/>
  <c r="R383" i="1" s="1"/>
  <c r="G382" i="1"/>
  <c r="R382" i="1" s="1"/>
  <c r="G381" i="1"/>
  <c r="R381" i="1" s="1"/>
  <c r="G380" i="1"/>
  <c r="R380" i="1" s="1"/>
  <c r="G377" i="1"/>
  <c r="R377" i="1" s="1"/>
  <c r="G376" i="1"/>
  <c r="R376" i="1" s="1"/>
  <c r="G375" i="1"/>
  <c r="R375" i="1" s="1"/>
  <c r="G373" i="1"/>
  <c r="R373" i="1" s="1"/>
  <c r="G372" i="1"/>
  <c r="R372" i="1" s="1"/>
  <c r="G371" i="1"/>
  <c r="R371" i="1" s="1"/>
  <c r="G370" i="1"/>
  <c r="R370" i="1" s="1"/>
  <c r="G369" i="1"/>
  <c r="R369" i="1" s="1"/>
  <c r="G366" i="1"/>
  <c r="R366" i="1" s="1"/>
  <c r="G365" i="1"/>
  <c r="R365" i="1" s="1"/>
  <c r="G364" i="1"/>
  <c r="R364" i="1" s="1"/>
  <c r="G362" i="1"/>
  <c r="R362" i="1" s="1"/>
  <c r="G361" i="1"/>
  <c r="R361" i="1" s="1"/>
  <c r="G360" i="1"/>
  <c r="R360" i="1" s="1"/>
  <c r="G359" i="1"/>
  <c r="R359" i="1" s="1"/>
  <c r="G358" i="1"/>
  <c r="R358" i="1" s="1"/>
  <c r="G344" i="1"/>
  <c r="R344" i="1" s="1"/>
  <c r="G343" i="1"/>
  <c r="R343" i="1" s="1"/>
  <c r="G342" i="1"/>
  <c r="R342" i="1" s="1"/>
  <c r="G340" i="1"/>
  <c r="R340" i="1" s="1"/>
  <c r="G339" i="1"/>
  <c r="R339" i="1" s="1"/>
  <c r="G338" i="1"/>
  <c r="R338" i="1" s="1"/>
  <c r="G337" i="1"/>
  <c r="R337" i="1" s="1"/>
  <c r="G336" i="1"/>
  <c r="R336" i="1" s="1"/>
  <c r="G333" i="1"/>
  <c r="R333" i="1" s="1"/>
  <c r="G332" i="1"/>
  <c r="R332" i="1" s="1"/>
  <c r="G331" i="1"/>
  <c r="R331" i="1" s="1"/>
  <c r="G329" i="1"/>
  <c r="R329" i="1" s="1"/>
  <c r="G328" i="1"/>
  <c r="R328" i="1" s="1"/>
  <c r="G327" i="1"/>
  <c r="R327" i="1" s="1"/>
  <c r="G326" i="1"/>
  <c r="R326" i="1" s="1"/>
  <c r="G325" i="1"/>
  <c r="R325" i="1" s="1"/>
  <c r="G322" i="1"/>
  <c r="R322" i="1" s="1"/>
  <c r="G321" i="1"/>
  <c r="R321" i="1" s="1"/>
  <c r="G320" i="1"/>
  <c r="R320" i="1" s="1"/>
  <c r="G318" i="1"/>
  <c r="R318" i="1" s="1"/>
  <c r="G317" i="1"/>
  <c r="R317" i="1" s="1"/>
  <c r="G316" i="1"/>
  <c r="R316" i="1" s="1"/>
  <c r="G315" i="1"/>
  <c r="R315" i="1" s="1"/>
  <c r="G314" i="1"/>
  <c r="R314" i="1" s="1"/>
  <c r="G311" i="1"/>
  <c r="R311" i="1" s="1"/>
  <c r="G310" i="1"/>
  <c r="R310" i="1" s="1"/>
  <c r="G309" i="1"/>
  <c r="R309" i="1" s="1"/>
  <c r="G307" i="1"/>
  <c r="R307" i="1" s="1"/>
  <c r="G306" i="1"/>
  <c r="R306" i="1" s="1"/>
  <c r="G305" i="1"/>
  <c r="R305" i="1" s="1"/>
  <c r="G304" i="1"/>
  <c r="R304" i="1" s="1"/>
  <c r="G303" i="1"/>
  <c r="R303" i="1" s="1"/>
  <c r="G300" i="1"/>
  <c r="R300" i="1" s="1"/>
  <c r="G299" i="1"/>
  <c r="R299" i="1" s="1"/>
  <c r="G298" i="1"/>
  <c r="R298" i="1" s="1"/>
  <c r="G296" i="1"/>
  <c r="R296" i="1" s="1"/>
  <c r="G295" i="1"/>
  <c r="R295" i="1" s="1"/>
  <c r="G294" i="1"/>
  <c r="R294" i="1" s="1"/>
  <c r="G293" i="1"/>
  <c r="R293" i="1" s="1"/>
  <c r="G292" i="1"/>
  <c r="R292" i="1" s="1"/>
  <c r="G289" i="1"/>
  <c r="R289" i="1" s="1"/>
  <c r="G288" i="1"/>
  <c r="R288" i="1" s="1"/>
  <c r="G287" i="1"/>
  <c r="R287" i="1" s="1"/>
  <c r="G285" i="1"/>
  <c r="R285" i="1" s="1"/>
  <c r="G284" i="1"/>
  <c r="R284" i="1" s="1"/>
  <c r="G283" i="1"/>
  <c r="R283" i="1" s="1"/>
  <c r="G282" i="1"/>
  <c r="R282" i="1" s="1"/>
  <c r="G281" i="1"/>
  <c r="R281" i="1" s="1"/>
  <c r="G278" i="1"/>
  <c r="R278" i="1" s="1"/>
  <c r="G277" i="1"/>
  <c r="R277" i="1" s="1"/>
  <c r="G276" i="1"/>
  <c r="R276" i="1" s="1"/>
  <c r="G274" i="1"/>
  <c r="R274" i="1" s="1"/>
  <c r="G273" i="1"/>
  <c r="R273" i="1" s="1"/>
  <c r="G272" i="1"/>
  <c r="R272" i="1" s="1"/>
  <c r="G271" i="1"/>
  <c r="R271" i="1" s="1"/>
  <c r="G270" i="1"/>
  <c r="R270" i="1" s="1"/>
  <c r="G267" i="1"/>
  <c r="R267" i="1" s="1"/>
  <c r="G266" i="1"/>
  <c r="R266" i="1" s="1"/>
  <c r="G265" i="1"/>
  <c r="R265" i="1" s="1"/>
  <c r="G263" i="1"/>
  <c r="R263" i="1" s="1"/>
  <c r="G262" i="1"/>
  <c r="R262" i="1" s="1"/>
  <c r="G261" i="1"/>
  <c r="R261" i="1" s="1"/>
  <c r="G260" i="1"/>
  <c r="R260" i="1" s="1"/>
  <c r="G259" i="1"/>
  <c r="R259" i="1" s="1"/>
  <c r="G256" i="1"/>
  <c r="R256" i="1" s="1"/>
  <c r="G255" i="1"/>
  <c r="R255" i="1" s="1"/>
  <c r="G254" i="1"/>
  <c r="R254" i="1" s="1"/>
  <c r="G252" i="1"/>
  <c r="R252" i="1" s="1"/>
  <c r="G251" i="1"/>
  <c r="R251" i="1" s="1"/>
  <c r="G250" i="1"/>
  <c r="R250" i="1" s="1"/>
  <c r="G249" i="1"/>
  <c r="R249" i="1" s="1"/>
  <c r="G248" i="1"/>
  <c r="R248" i="1" s="1"/>
  <c r="G245" i="1"/>
  <c r="R245" i="1" s="1"/>
  <c r="G244" i="1"/>
  <c r="R244" i="1" s="1"/>
  <c r="G243" i="1"/>
  <c r="R243" i="1" s="1"/>
  <c r="G241" i="1"/>
  <c r="R241" i="1" s="1"/>
  <c r="G240" i="1"/>
  <c r="R240" i="1" s="1"/>
  <c r="G239" i="1"/>
  <c r="R239" i="1" s="1"/>
  <c r="G238" i="1"/>
  <c r="R238" i="1" s="1"/>
  <c r="G237" i="1"/>
  <c r="R237" i="1" s="1"/>
  <c r="G234" i="1"/>
  <c r="R234" i="1" s="1"/>
  <c r="G233" i="1"/>
  <c r="R233" i="1" s="1"/>
  <c r="G232" i="1"/>
  <c r="R232" i="1" s="1"/>
  <c r="G230" i="1"/>
  <c r="R230" i="1" s="1"/>
  <c r="G229" i="1"/>
  <c r="R229" i="1" s="1"/>
  <c r="G228" i="1"/>
  <c r="R228" i="1" s="1"/>
  <c r="G227" i="1"/>
  <c r="R227" i="1" s="1"/>
  <c r="G226" i="1"/>
  <c r="R226" i="1" s="1"/>
  <c r="G223" i="1"/>
  <c r="R223" i="1" s="1"/>
  <c r="G222" i="1"/>
  <c r="R222" i="1" s="1"/>
  <c r="G221" i="1"/>
  <c r="R221" i="1" s="1"/>
  <c r="G219" i="1"/>
  <c r="R219" i="1" s="1"/>
  <c r="G218" i="1"/>
  <c r="R218" i="1" s="1"/>
  <c r="G217" i="1"/>
  <c r="R217" i="1" s="1"/>
  <c r="G216" i="1"/>
  <c r="R216" i="1" s="1"/>
  <c r="G215" i="1"/>
  <c r="R215" i="1" s="1"/>
  <c r="G212" i="1"/>
  <c r="R212" i="1" s="1"/>
  <c r="G211" i="1"/>
  <c r="R211" i="1" s="1"/>
  <c r="G210" i="1"/>
  <c r="R210" i="1" s="1"/>
  <c r="G208" i="1"/>
  <c r="R208" i="1" s="1"/>
  <c r="G207" i="1"/>
  <c r="R207" i="1" s="1"/>
  <c r="G206" i="1"/>
  <c r="R206" i="1" s="1"/>
  <c r="G205" i="1"/>
  <c r="R205" i="1" s="1"/>
  <c r="G204" i="1"/>
  <c r="R204" i="1" s="1"/>
  <c r="G201" i="1"/>
  <c r="R201" i="1" s="1"/>
  <c r="G200" i="1"/>
  <c r="R200" i="1" s="1"/>
  <c r="G199" i="1"/>
  <c r="R199" i="1" s="1"/>
  <c r="G197" i="1"/>
  <c r="R197" i="1" s="1"/>
  <c r="G196" i="1"/>
  <c r="R196" i="1" s="1"/>
  <c r="G195" i="1"/>
  <c r="R195" i="1" s="1"/>
  <c r="G194" i="1"/>
  <c r="R194" i="1" s="1"/>
  <c r="G193" i="1"/>
  <c r="R193" i="1" s="1"/>
  <c r="G179" i="1"/>
  <c r="R179" i="1" s="1"/>
  <c r="G178" i="1"/>
  <c r="R178" i="1" s="1"/>
  <c r="G177" i="1"/>
  <c r="R177" i="1" s="1"/>
  <c r="R175" i="1"/>
  <c r="G174" i="1"/>
  <c r="R174" i="1" s="1"/>
  <c r="G173" i="1"/>
  <c r="R173" i="1" s="1"/>
  <c r="R172" i="1"/>
  <c r="G171" i="1"/>
  <c r="R171" i="1" s="1"/>
  <c r="G168" i="1"/>
  <c r="R168" i="1" s="1"/>
  <c r="G167" i="1"/>
  <c r="R167" i="1" s="1"/>
  <c r="G166" i="1"/>
  <c r="R166" i="1" s="1"/>
  <c r="G164" i="1"/>
  <c r="R164" i="1" s="1"/>
  <c r="G163" i="1"/>
  <c r="R163" i="1" s="1"/>
  <c r="G162" i="1"/>
  <c r="R162" i="1" s="1"/>
  <c r="G161" i="1"/>
  <c r="R161" i="1" s="1"/>
  <c r="G160" i="1"/>
  <c r="R160" i="1" s="1"/>
  <c r="G157" i="1"/>
  <c r="R157" i="1" s="1"/>
  <c r="G156" i="1"/>
  <c r="R156" i="1" s="1"/>
  <c r="G155" i="1"/>
  <c r="R155" i="1" s="1"/>
  <c r="G153" i="1"/>
  <c r="R153" i="1" s="1"/>
  <c r="G152" i="1"/>
  <c r="R152" i="1" s="1"/>
  <c r="G151" i="1"/>
  <c r="R151" i="1" s="1"/>
  <c r="G150" i="1"/>
  <c r="R150" i="1" s="1"/>
  <c r="G149" i="1"/>
  <c r="R149" i="1" s="1"/>
  <c r="G146" i="1"/>
  <c r="R146" i="1" s="1"/>
  <c r="G145" i="1"/>
  <c r="R145" i="1" s="1"/>
  <c r="G144" i="1"/>
  <c r="R144" i="1" s="1"/>
  <c r="G142" i="1"/>
  <c r="R142" i="1" s="1"/>
  <c r="G141" i="1"/>
  <c r="R141" i="1" s="1"/>
  <c r="G140" i="1"/>
  <c r="R140" i="1" s="1"/>
  <c r="G139" i="1"/>
  <c r="R139" i="1" s="1"/>
  <c r="G138" i="1"/>
  <c r="R138" i="1" s="1"/>
  <c r="G135" i="1"/>
  <c r="R135" i="1" s="1"/>
  <c r="G134" i="1"/>
  <c r="R134" i="1" s="1"/>
  <c r="G133" i="1"/>
  <c r="R133" i="1" s="1"/>
  <c r="G131" i="1"/>
  <c r="R131" i="1" s="1"/>
  <c r="G130" i="1"/>
  <c r="R130" i="1" s="1"/>
  <c r="G129" i="1"/>
  <c r="R129" i="1" s="1"/>
  <c r="G128" i="1"/>
  <c r="R128" i="1" s="1"/>
  <c r="G127" i="1"/>
  <c r="R127" i="1" s="1"/>
  <c r="G124" i="1"/>
  <c r="R124" i="1" s="1"/>
  <c r="G123" i="1"/>
  <c r="R123" i="1" s="1"/>
  <c r="G122" i="1"/>
  <c r="R122" i="1" s="1"/>
  <c r="G120" i="1"/>
  <c r="R120" i="1" s="1"/>
  <c r="G119" i="1"/>
  <c r="R119" i="1" s="1"/>
  <c r="G118" i="1"/>
  <c r="R118" i="1" s="1"/>
  <c r="G117" i="1"/>
  <c r="R117" i="1" s="1"/>
  <c r="G116" i="1"/>
  <c r="R116" i="1" s="1"/>
  <c r="G113" i="1"/>
  <c r="R113" i="1" s="1"/>
  <c r="G112" i="1"/>
  <c r="R112" i="1" s="1"/>
  <c r="G111" i="1"/>
  <c r="R111" i="1" s="1"/>
  <c r="G109" i="1"/>
  <c r="R109" i="1" s="1"/>
  <c r="G108" i="1"/>
  <c r="R108" i="1" s="1"/>
  <c r="G107" i="1"/>
  <c r="R107" i="1" s="1"/>
  <c r="G106" i="1"/>
  <c r="R106" i="1" s="1"/>
  <c r="G105" i="1"/>
  <c r="R105" i="1" s="1"/>
  <c r="G102" i="1"/>
  <c r="R102" i="1" s="1"/>
  <c r="G101" i="1"/>
  <c r="R101" i="1" s="1"/>
  <c r="G100" i="1"/>
  <c r="R100" i="1" s="1"/>
  <c r="G98" i="1"/>
  <c r="R98" i="1" s="1"/>
  <c r="G97" i="1"/>
  <c r="R97" i="1" s="1"/>
  <c r="G96" i="1"/>
  <c r="R96" i="1" s="1"/>
  <c r="G95" i="1"/>
  <c r="R95" i="1" s="1"/>
  <c r="G94" i="1"/>
  <c r="R94" i="1" s="1"/>
  <c r="G91" i="1"/>
  <c r="R91" i="1" s="1"/>
  <c r="G90" i="1"/>
  <c r="R90" i="1" s="1"/>
  <c r="G89" i="1"/>
  <c r="R89" i="1" s="1"/>
  <c r="G87" i="1"/>
  <c r="R87" i="1" s="1"/>
  <c r="G86" i="1"/>
  <c r="R86" i="1" s="1"/>
  <c r="G85" i="1"/>
  <c r="R85" i="1" s="1"/>
  <c r="G84" i="1"/>
  <c r="R84" i="1" s="1"/>
  <c r="G83" i="1"/>
  <c r="R83" i="1" s="1"/>
  <c r="G80" i="1"/>
  <c r="R80" i="1" s="1"/>
  <c r="G79" i="1"/>
  <c r="R79" i="1" s="1"/>
  <c r="G78" i="1"/>
  <c r="R78" i="1" s="1"/>
  <c r="G76" i="1"/>
  <c r="R76" i="1" s="1"/>
  <c r="G75" i="1"/>
  <c r="R75" i="1" s="1"/>
  <c r="G74" i="1"/>
  <c r="R74" i="1" s="1"/>
  <c r="G73" i="1"/>
  <c r="R73" i="1" s="1"/>
  <c r="G72" i="1"/>
  <c r="R72" i="1" s="1"/>
  <c r="G69" i="1"/>
  <c r="R69" i="1" s="1"/>
  <c r="G68" i="1"/>
  <c r="R68" i="1" s="1"/>
  <c r="G67" i="1"/>
  <c r="R67" i="1" s="1"/>
  <c r="G65" i="1"/>
  <c r="R65" i="1" s="1"/>
  <c r="G64" i="1"/>
  <c r="R64" i="1" s="1"/>
  <c r="G63" i="1"/>
  <c r="R63" i="1" s="1"/>
  <c r="G62" i="1"/>
  <c r="R62" i="1" s="1"/>
  <c r="G61" i="1"/>
  <c r="R61" i="1" s="1"/>
  <c r="G58" i="1"/>
  <c r="R58" i="1" s="1"/>
  <c r="G57" i="1"/>
  <c r="R57" i="1" s="1"/>
  <c r="G56" i="1"/>
  <c r="R56" i="1" s="1"/>
  <c r="G54" i="1"/>
  <c r="R54" i="1" s="1"/>
  <c r="G53" i="1"/>
  <c r="R53" i="1" s="1"/>
  <c r="G52" i="1"/>
  <c r="R52" i="1" s="1"/>
  <c r="G51" i="1"/>
  <c r="R51" i="1" s="1"/>
  <c r="G50" i="1"/>
  <c r="R50" i="1" s="1"/>
  <c r="G47" i="1"/>
  <c r="R47" i="1" s="1"/>
  <c r="G46" i="1"/>
  <c r="R46" i="1" s="1"/>
  <c r="G45" i="1"/>
  <c r="R45" i="1" s="1"/>
  <c r="G43" i="1"/>
  <c r="R43" i="1" s="1"/>
  <c r="G42" i="1"/>
  <c r="R42" i="1" s="1"/>
  <c r="G41" i="1"/>
  <c r="R41" i="1" s="1"/>
  <c r="G40" i="1"/>
  <c r="R40" i="1" s="1"/>
  <c r="G39" i="1"/>
  <c r="R39" i="1" s="1"/>
  <c r="G36" i="1"/>
  <c r="R36" i="1" s="1"/>
  <c r="G35" i="1"/>
  <c r="R35" i="1" s="1"/>
  <c r="G34" i="1"/>
  <c r="R34" i="1" s="1"/>
  <c r="G32" i="1"/>
  <c r="R32" i="1" s="1"/>
  <c r="G31" i="1"/>
  <c r="R31" i="1" s="1"/>
  <c r="G30" i="1"/>
  <c r="R30" i="1" s="1"/>
  <c r="G29" i="1"/>
  <c r="R29" i="1" s="1"/>
  <c r="G28" i="1"/>
  <c r="R28" i="1" s="1"/>
  <c r="G25" i="1"/>
  <c r="R25" i="1" s="1"/>
  <c r="G24" i="1"/>
  <c r="R24" i="1" s="1"/>
  <c r="G23" i="1"/>
  <c r="R23" i="1" s="1"/>
  <c r="G21" i="1"/>
  <c r="R21" i="1" s="1"/>
  <c r="G20" i="1"/>
  <c r="R20" i="1" s="1"/>
  <c r="G19" i="1"/>
  <c r="R19" i="1" s="1"/>
  <c r="G18" i="1"/>
  <c r="R18" i="1" s="1"/>
  <c r="G17" i="1"/>
  <c r="R17" i="1" s="1"/>
  <c r="P605" i="1"/>
  <c r="O605" i="1"/>
  <c r="O599" i="1" s="1"/>
  <c r="O598" i="1" s="1"/>
  <c r="N605" i="1"/>
  <c r="N599" i="1" s="1"/>
  <c r="N598" i="1" s="1"/>
  <c r="M605" i="1"/>
  <c r="K605" i="1"/>
  <c r="K599" i="1" s="1"/>
  <c r="K598" i="1" s="1"/>
  <c r="J605" i="1"/>
  <c r="J599" i="1" s="1"/>
  <c r="J598" i="1" s="1"/>
  <c r="I605" i="1"/>
  <c r="I599" i="1" s="1"/>
  <c r="I598" i="1" s="1"/>
  <c r="H605" i="1"/>
  <c r="H599" i="1" s="1"/>
  <c r="P599" i="1"/>
  <c r="P598" i="1" s="1"/>
  <c r="P594" i="1"/>
  <c r="O594" i="1"/>
  <c r="N594" i="1"/>
  <c r="N588" i="1" s="1"/>
  <c r="N587" i="1" s="1"/>
  <c r="M594" i="1"/>
  <c r="M588" i="1" s="1"/>
  <c r="K594" i="1"/>
  <c r="K588" i="1" s="1"/>
  <c r="K587" i="1" s="1"/>
  <c r="J594" i="1"/>
  <c r="J588" i="1" s="1"/>
  <c r="J587" i="1" s="1"/>
  <c r="I594" i="1"/>
  <c r="I588" i="1" s="1"/>
  <c r="I587" i="1" s="1"/>
  <c r="H594" i="1"/>
  <c r="H588" i="1" s="1"/>
  <c r="H587" i="1" s="1"/>
  <c r="P588" i="1"/>
  <c r="P587" i="1" s="1"/>
  <c r="O588" i="1"/>
  <c r="O587" i="1" s="1"/>
  <c r="P583" i="1"/>
  <c r="P577" i="1" s="1"/>
  <c r="P576" i="1" s="1"/>
  <c r="O583" i="1"/>
  <c r="O577" i="1" s="1"/>
  <c r="O576" i="1" s="1"/>
  <c r="N583" i="1"/>
  <c r="N577" i="1" s="1"/>
  <c r="N576" i="1" s="1"/>
  <c r="M583" i="1"/>
  <c r="M577" i="1" s="1"/>
  <c r="K583" i="1"/>
  <c r="K577" i="1" s="1"/>
  <c r="K576" i="1" s="1"/>
  <c r="J583" i="1"/>
  <c r="J577" i="1" s="1"/>
  <c r="J576" i="1" s="1"/>
  <c r="I583" i="1"/>
  <c r="I577" i="1" s="1"/>
  <c r="I576" i="1" s="1"/>
  <c r="H583" i="1"/>
  <c r="P572" i="1"/>
  <c r="P566" i="1" s="1"/>
  <c r="P565" i="1" s="1"/>
  <c r="O572" i="1"/>
  <c r="O566" i="1" s="1"/>
  <c r="O565" i="1" s="1"/>
  <c r="N572" i="1"/>
  <c r="N566" i="1" s="1"/>
  <c r="N565" i="1" s="1"/>
  <c r="M572" i="1"/>
  <c r="K572" i="1"/>
  <c r="K566" i="1" s="1"/>
  <c r="K565" i="1" s="1"/>
  <c r="J572" i="1"/>
  <c r="J566" i="1" s="1"/>
  <c r="J565" i="1" s="1"/>
  <c r="I572" i="1"/>
  <c r="I566" i="1" s="1"/>
  <c r="I565" i="1" s="1"/>
  <c r="H572" i="1"/>
  <c r="H566" i="1" s="1"/>
  <c r="P561" i="1"/>
  <c r="P555" i="1" s="1"/>
  <c r="P554" i="1" s="1"/>
  <c r="O561" i="1"/>
  <c r="O555" i="1" s="1"/>
  <c r="O554" i="1" s="1"/>
  <c r="N561" i="1"/>
  <c r="N555" i="1" s="1"/>
  <c r="N554" i="1" s="1"/>
  <c r="M561" i="1"/>
  <c r="M555" i="1" s="1"/>
  <c r="K561" i="1"/>
  <c r="K555" i="1" s="1"/>
  <c r="K554" i="1" s="1"/>
  <c r="J561" i="1"/>
  <c r="J555" i="1" s="1"/>
  <c r="J554" i="1" s="1"/>
  <c r="I561" i="1"/>
  <c r="I555" i="1" s="1"/>
  <c r="I554" i="1" s="1"/>
  <c r="H561" i="1"/>
  <c r="H555" i="1" s="1"/>
  <c r="P550" i="1"/>
  <c r="P544" i="1" s="1"/>
  <c r="P543" i="1" s="1"/>
  <c r="O550" i="1"/>
  <c r="O544" i="1" s="1"/>
  <c r="O543" i="1" s="1"/>
  <c r="N550" i="1"/>
  <c r="N544" i="1" s="1"/>
  <c r="N543" i="1" s="1"/>
  <c r="M550" i="1"/>
  <c r="K550" i="1"/>
  <c r="K544" i="1" s="1"/>
  <c r="K543" i="1" s="1"/>
  <c r="J550" i="1"/>
  <c r="J544" i="1" s="1"/>
  <c r="J543" i="1" s="1"/>
  <c r="I550" i="1"/>
  <c r="I544" i="1" s="1"/>
  <c r="I543" i="1" s="1"/>
  <c r="H550" i="1"/>
  <c r="H544" i="1" s="1"/>
  <c r="H543" i="1" s="1"/>
  <c r="P539" i="1"/>
  <c r="P533" i="1" s="1"/>
  <c r="P532" i="1" s="1"/>
  <c r="O539" i="1"/>
  <c r="O533" i="1" s="1"/>
  <c r="O532" i="1" s="1"/>
  <c r="N539" i="1"/>
  <c r="N533" i="1" s="1"/>
  <c r="N532" i="1" s="1"/>
  <c r="M539" i="1"/>
  <c r="M533" i="1" s="1"/>
  <c r="M532" i="1" s="1"/>
  <c r="K539" i="1"/>
  <c r="K533" i="1" s="1"/>
  <c r="K532" i="1" s="1"/>
  <c r="J539" i="1"/>
  <c r="J533" i="1" s="1"/>
  <c r="J532" i="1" s="1"/>
  <c r="I539" i="1"/>
  <c r="I533" i="1" s="1"/>
  <c r="I532" i="1" s="1"/>
  <c r="H539" i="1"/>
  <c r="P528" i="1"/>
  <c r="P522" i="1" s="1"/>
  <c r="P521" i="1" s="1"/>
  <c r="O528" i="1"/>
  <c r="O522" i="1" s="1"/>
  <c r="O521" i="1" s="1"/>
  <c r="N528" i="1"/>
  <c r="N522" i="1" s="1"/>
  <c r="N521" i="1" s="1"/>
  <c r="M528" i="1"/>
  <c r="K528" i="1"/>
  <c r="K522" i="1" s="1"/>
  <c r="K521" i="1" s="1"/>
  <c r="J528" i="1"/>
  <c r="J522" i="1" s="1"/>
  <c r="J521" i="1" s="1"/>
  <c r="I528" i="1"/>
  <c r="I522" i="1" s="1"/>
  <c r="I521" i="1" s="1"/>
  <c r="H528" i="1"/>
  <c r="P517" i="1"/>
  <c r="P511" i="1" s="1"/>
  <c r="P510" i="1" s="1"/>
  <c r="O517" i="1"/>
  <c r="O511" i="1" s="1"/>
  <c r="O510" i="1" s="1"/>
  <c r="N517" i="1"/>
  <c r="N511" i="1" s="1"/>
  <c r="N510" i="1" s="1"/>
  <c r="M517" i="1"/>
  <c r="M511" i="1" s="1"/>
  <c r="K517" i="1"/>
  <c r="K511" i="1" s="1"/>
  <c r="K510" i="1" s="1"/>
  <c r="J517" i="1"/>
  <c r="J511" i="1" s="1"/>
  <c r="J510" i="1" s="1"/>
  <c r="I517" i="1"/>
  <c r="I511" i="1" s="1"/>
  <c r="I510" i="1" s="1"/>
  <c r="H517" i="1"/>
  <c r="P506" i="1"/>
  <c r="P500" i="1" s="1"/>
  <c r="P499" i="1" s="1"/>
  <c r="O506" i="1"/>
  <c r="O500" i="1" s="1"/>
  <c r="O499" i="1" s="1"/>
  <c r="N506" i="1"/>
  <c r="N500" i="1" s="1"/>
  <c r="N499" i="1" s="1"/>
  <c r="M506" i="1"/>
  <c r="K506" i="1"/>
  <c r="K500" i="1" s="1"/>
  <c r="K499" i="1" s="1"/>
  <c r="J506" i="1"/>
  <c r="J500" i="1" s="1"/>
  <c r="J499" i="1" s="1"/>
  <c r="I506" i="1"/>
  <c r="I500" i="1" s="1"/>
  <c r="I499" i="1" s="1"/>
  <c r="H506" i="1"/>
  <c r="H500" i="1" s="1"/>
  <c r="P495" i="1"/>
  <c r="P489" i="1" s="1"/>
  <c r="P488" i="1" s="1"/>
  <c r="O495" i="1"/>
  <c r="O489" i="1" s="1"/>
  <c r="O488" i="1" s="1"/>
  <c r="N495" i="1"/>
  <c r="N489" i="1" s="1"/>
  <c r="N488" i="1" s="1"/>
  <c r="M495" i="1"/>
  <c r="K495" i="1"/>
  <c r="K489" i="1" s="1"/>
  <c r="K488" i="1" s="1"/>
  <c r="J495" i="1"/>
  <c r="J489" i="1" s="1"/>
  <c r="J488" i="1" s="1"/>
  <c r="I495" i="1"/>
  <c r="I489" i="1" s="1"/>
  <c r="I488" i="1" s="1"/>
  <c r="H495" i="1"/>
  <c r="P484" i="1"/>
  <c r="P478" i="1" s="1"/>
  <c r="P477" i="1" s="1"/>
  <c r="O484" i="1"/>
  <c r="O478" i="1" s="1"/>
  <c r="O477" i="1" s="1"/>
  <c r="N484" i="1"/>
  <c r="N478" i="1" s="1"/>
  <c r="N477" i="1" s="1"/>
  <c r="M484" i="1"/>
  <c r="M478" i="1" s="1"/>
  <c r="K484" i="1"/>
  <c r="K478" i="1" s="1"/>
  <c r="K477" i="1" s="1"/>
  <c r="J484" i="1"/>
  <c r="J478" i="1" s="1"/>
  <c r="J477" i="1" s="1"/>
  <c r="I484" i="1"/>
  <c r="I478" i="1" s="1"/>
  <c r="I477" i="1" s="1"/>
  <c r="H484" i="1"/>
  <c r="P473" i="1"/>
  <c r="P467" i="1" s="1"/>
  <c r="P466" i="1" s="1"/>
  <c r="O473" i="1"/>
  <c r="O467" i="1" s="1"/>
  <c r="O466" i="1" s="1"/>
  <c r="N473" i="1"/>
  <c r="N467" i="1" s="1"/>
  <c r="N466" i="1" s="1"/>
  <c r="M473" i="1"/>
  <c r="M467" i="1" s="1"/>
  <c r="K473" i="1"/>
  <c r="K467" i="1" s="1"/>
  <c r="K466" i="1" s="1"/>
  <c r="J473" i="1"/>
  <c r="J467" i="1" s="1"/>
  <c r="J466" i="1" s="1"/>
  <c r="I473" i="1"/>
  <c r="I467" i="1" s="1"/>
  <c r="I466" i="1" s="1"/>
  <c r="H473" i="1"/>
  <c r="H467" i="1" s="1"/>
  <c r="P462" i="1"/>
  <c r="P456" i="1" s="1"/>
  <c r="P455" i="1" s="1"/>
  <c r="O462" i="1"/>
  <c r="O456" i="1" s="1"/>
  <c r="O455" i="1" s="1"/>
  <c r="N462" i="1"/>
  <c r="N456" i="1" s="1"/>
  <c r="N455" i="1" s="1"/>
  <c r="M462" i="1"/>
  <c r="M456" i="1" s="1"/>
  <c r="K462" i="1"/>
  <c r="K456" i="1" s="1"/>
  <c r="K455" i="1" s="1"/>
  <c r="J462" i="1"/>
  <c r="J456" i="1" s="1"/>
  <c r="J455" i="1" s="1"/>
  <c r="I462" i="1"/>
  <c r="I456" i="1" s="1"/>
  <c r="I455" i="1" s="1"/>
  <c r="H462" i="1"/>
  <c r="H456" i="1" s="1"/>
  <c r="P451" i="1"/>
  <c r="P445" i="1" s="1"/>
  <c r="P444" i="1" s="1"/>
  <c r="O451" i="1"/>
  <c r="O445" i="1" s="1"/>
  <c r="O444" i="1" s="1"/>
  <c r="N451" i="1"/>
  <c r="N445" i="1" s="1"/>
  <c r="N444" i="1" s="1"/>
  <c r="M451" i="1"/>
  <c r="K451" i="1"/>
  <c r="K445" i="1" s="1"/>
  <c r="K444" i="1" s="1"/>
  <c r="J451" i="1"/>
  <c r="J445" i="1" s="1"/>
  <c r="J444" i="1" s="1"/>
  <c r="I451" i="1"/>
  <c r="I445" i="1" s="1"/>
  <c r="I444" i="1" s="1"/>
  <c r="H451" i="1"/>
  <c r="H445" i="1" s="1"/>
  <c r="P440" i="1"/>
  <c r="P434" i="1" s="1"/>
  <c r="P433" i="1" s="1"/>
  <c r="O440" i="1"/>
  <c r="O434" i="1" s="1"/>
  <c r="O433" i="1" s="1"/>
  <c r="N440" i="1"/>
  <c r="N434" i="1" s="1"/>
  <c r="N433" i="1" s="1"/>
  <c r="M440" i="1"/>
  <c r="K440" i="1"/>
  <c r="J440" i="1"/>
  <c r="J434" i="1" s="1"/>
  <c r="J433" i="1" s="1"/>
  <c r="I440" i="1"/>
  <c r="I434" i="1" s="1"/>
  <c r="I433" i="1" s="1"/>
  <c r="H440" i="1"/>
  <c r="K434" i="1"/>
  <c r="K433" i="1" s="1"/>
  <c r="P429" i="1"/>
  <c r="O429" i="1"/>
  <c r="N429" i="1"/>
  <c r="N423" i="1" s="1"/>
  <c r="N422" i="1" s="1"/>
  <c r="M429" i="1"/>
  <c r="K429" i="1"/>
  <c r="K423" i="1" s="1"/>
  <c r="K422" i="1" s="1"/>
  <c r="J429" i="1"/>
  <c r="J423" i="1" s="1"/>
  <c r="J422" i="1" s="1"/>
  <c r="I429" i="1"/>
  <c r="I423" i="1" s="1"/>
  <c r="I422" i="1" s="1"/>
  <c r="H429" i="1"/>
  <c r="H423" i="1" s="1"/>
  <c r="H422" i="1" s="1"/>
  <c r="P423" i="1"/>
  <c r="P422" i="1" s="1"/>
  <c r="O423" i="1"/>
  <c r="O422" i="1" s="1"/>
  <c r="P418" i="1"/>
  <c r="O418" i="1"/>
  <c r="O412" i="1" s="1"/>
  <c r="O411" i="1" s="1"/>
  <c r="N418" i="1"/>
  <c r="N412" i="1" s="1"/>
  <c r="N411" i="1" s="1"/>
  <c r="M418" i="1"/>
  <c r="M412" i="1" s="1"/>
  <c r="K418" i="1"/>
  <c r="K412" i="1" s="1"/>
  <c r="K411" i="1" s="1"/>
  <c r="J418" i="1"/>
  <c r="J412" i="1" s="1"/>
  <c r="J411" i="1" s="1"/>
  <c r="I418" i="1"/>
  <c r="I412" i="1" s="1"/>
  <c r="I411" i="1" s="1"/>
  <c r="H418" i="1"/>
  <c r="H412" i="1" s="1"/>
  <c r="H411" i="1" s="1"/>
  <c r="P412" i="1"/>
  <c r="P411" i="1" s="1"/>
  <c r="P407" i="1"/>
  <c r="P401" i="1" s="1"/>
  <c r="P400" i="1" s="1"/>
  <c r="O407" i="1"/>
  <c r="O401" i="1" s="1"/>
  <c r="O400" i="1" s="1"/>
  <c r="N407" i="1"/>
  <c r="N401" i="1" s="1"/>
  <c r="N400" i="1" s="1"/>
  <c r="M407" i="1"/>
  <c r="K407" i="1"/>
  <c r="K401" i="1" s="1"/>
  <c r="K400" i="1" s="1"/>
  <c r="J407" i="1"/>
  <c r="J401" i="1" s="1"/>
  <c r="J400" i="1" s="1"/>
  <c r="I407" i="1"/>
  <c r="I401" i="1" s="1"/>
  <c r="I400" i="1" s="1"/>
  <c r="H407" i="1"/>
  <c r="P396" i="1"/>
  <c r="O396" i="1"/>
  <c r="N396" i="1"/>
  <c r="N390" i="1" s="1"/>
  <c r="N389" i="1" s="1"/>
  <c r="M396" i="1"/>
  <c r="K396" i="1"/>
  <c r="K390" i="1" s="1"/>
  <c r="K389" i="1" s="1"/>
  <c r="J396" i="1"/>
  <c r="J390" i="1" s="1"/>
  <c r="J389" i="1" s="1"/>
  <c r="I396" i="1"/>
  <c r="I390" i="1" s="1"/>
  <c r="I389" i="1" s="1"/>
  <c r="H396" i="1"/>
  <c r="H390" i="1" s="1"/>
  <c r="P390" i="1"/>
  <c r="P389" i="1" s="1"/>
  <c r="O390" i="1"/>
  <c r="O389" i="1" s="1"/>
  <c r="P385" i="1"/>
  <c r="P379" i="1" s="1"/>
  <c r="P378" i="1" s="1"/>
  <c r="O385" i="1"/>
  <c r="O379" i="1" s="1"/>
  <c r="O378" i="1" s="1"/>
  <c r="N385" i="1"/>
  <c r="N379" i="1" s="1"/>
  <c r="N378" i="1" s="1"/>
  <c r="M385" i="1"/>
  <c r="K385" i="1"/>
  <c r="J385" i="1"/>
  <c r="J379" i="1" s="1"/>
  <c r="J378" i="1" s="1"/>
  <c r="I385" i="1"/>
  <c r="I379" i="1" s="1"/>
  <c r="I378" i="1" s="1"/>
  <c r="H385" i="1"/>
  <c r="K379" i="1"/>
  <c r="K378" i="1" s="1"/>
  <c r="P374" i="1"/>
  <c r="P368" i="1" s="1"/>
  <c r="P367" i="1" s="1"/>
  <c r="O374" i="1"/>
  <c r="O368" i="1" s="1"/>
  <c r="O367" i="1" s="1"/>
  <c r="N374" i="1"/>
  <c r="N368" i="1" s="1"/>
  <c r="N367" i="1" s="1"/>
  <c r="M374" i="1"/>
  <c r="K374" i="1"/>
  <c r="K368" i="1" s="1"/>
  <c r="K367" i="1" s="1"/>
  <c r="J374" i="1"/>
  <c r="J368" i="1" s="1"/>
  <c r="J367" i="1" s="1"/>
  <c r="I374" i="1"/>
  <c r="I368" i="1" s="1"/>
  <c r="I367" i="1" s="1"/>
  <c r="H374" i="1"/>
  <c r="P363" i="1"/>
  <c r="P357" i="1" s="1"/>
  <c r="P356" i="1" s="1"/>
  <c r="O363" i="1"/>
  <c r="O357" i="1" s="1"/>
  <c r="O356" i="1" s="1"/>
  <c r="N363" i="1"/>
  <c r="N357" i="1" s="1"/>
  <c r="N356" i="1" s="1"/>
  <c r="M363" i="1"/>
  <c r="K363" i="1"/>
  <c r="K357" i="1" s="1"/>
  <c r="K356" i="1" s="1"/>
  <c r="J363" i="1"/>
  <c r="J357" i="1" s="1"/>
  <c r="J356" i="1" s="1"/>
  <c r="I363" i="1"/>
  <c r="I357" i="1" s="1"/>
  <c r="I356" i="1" s="1"/>
  <c r="H363" i="1"/>
  <c r="H357" i="1" s="1"/>
  <c r="H356" i="1" s="1"/>
  <c r="P355" i="1"/>
  <c r="O355" i="1"/>
  <c r="N355" i="1"/>
  <c r="M355" i="1"/>
  <c r="K355" i="1"/>
  <c r="J355" i="1"/>
  <c r="I355" i="1"/>
  <c r="H355" i="1"/>
  <c r="P354" i="1"/>
  <c r="O354" i="1"/>
  <c r="N354" i="1"/>
  <c r="M354" i="1"/>
  <c r="K354" i="1"/>
  <c r="J354" i="1"/>
  <c r="I354" i="1"/>
  <c r="H354" i="1"/>
  <c r="P353" i="1"/>
  <c r="O353" i="1"/>
  <c r="N353" i="1"/>
  <c r="M353" i="1"/>
  <c r="K353" i="1"/>
  <c r="J353" i="1"/>
  <c r="I353" i="1"/>
  <c r="I352" i="1" s="1"/>
  <c r="H353" i="1"/>
  <c r="P352" i="1"/>
  <c r="P351" i="1"/>
  <c r="O351" i="1"/>
  <c r="N351" i="1"/>
  <c r="M351" i="1"/>
  <c r="K351" i="1"/>
  <c r="J351" i="1"/>
  <c r="I351" i="1"/>
  <c r="P350" i="1"/>
  <c r="O350" i="1"/>
  <c r="N350" i="1"/>
  <c r="M350" i="1"/>
  <c r="K350" i="1"/>
  <c r="J350" i="1"/>
  <c r="I350" i="1"/>
  <c r="H350" i="1"/>
  <c r="P349" i="1"/>
  <c r="O349" i="1"/>
  <c r="N349" i="1"/>
  <c r="M349" i="1"/>
  <c r="K349" i="1"/>
  <c r="J349" i="1"/>
  <c r="I349" i="1"/>
  <c r="H349" i="1"/>
  <c r="P348" i="1"/>
  <c r="O348" i="1"/>
  <c r="N348" i="1"/>
  <c r="M348" i="1"/>
  <c r="K348" i="1"/>
  <c r="J348" i="1"/>
  <c r="I348" i="1"/>
  <c r="H348" i="1"/>
  <c r="P347" i="1"/>
  <c r="O347" i="1"/>
  <c r="N347" i="1"/>
  <c r="M347" i="1"/>
  <c r="K347" i="1"/>
  <c r="J347" i="1"/>
  <c r="I347" i="1"/>
  <c r="H347" i="1"/>
  <c r="P341" i="1"/>
  <c r="P335" i="1" s="1"/>
  <c r="P334" i="1" s="1"/>
  <c r="O341" i="1"/>
  <c r="O335" i="1" s="1"/>
  <c r="O334" i="1" s="1"/>
  <c r="N341" i="1"/>
  <c r="N335" i="1" s="1"/>
  <c r="N334" i="1" s="1"/>
  <c r="M341" i="1"/>
  <c r="M335" i="1" s="1"/>
  <c r="K341" i="1"/>
  <c r="K335" i="1" s="1"/>
  <c r="K334" i="1" s="1"/>
  <c r="J341" i="1"/>
  <c r="J335" i="1" s="1"/>
  <c r="J334" i="1" s="1"/>
  <c r="I341" i="1"/>
  <c r="I335" i="1" s="1"/>
  <c r="I334" i="1" s="1"/>
  <c r="H341" i="1"/>
  <c r="P330" i="1"/>
  <c r="P324" i="1" s="1"/>
  <c r="P323" i="1" s="1"/>
  <c r="O330" i="1"/>
  <c r="O324" i="1" s="1"/>
  <c r="O323" i="1" s="1"/>
  <c r="N330" i="1"/>
  <c r="N324" i="1" s="1"/>
  <c r="N323" i="1" s="1"/>
  <c r="M330" i="1"/>
  <c r="M324" i="1" s="1"/>
  <c r="M323" i="1" s="1"/>
  <c r="K330" i="1"/>
  <c r="K324" i="1" s="1"/>
  <c r="K323" i="1" s="1"/>
  <c r="J330" i="1"/>
  <c r="J324" i="1" s="1"/>
  <c r="J323" i="1" s="1"/>
  <c r="I330" i="1"/>
  <c r="I324" i="1" s="1"/>
  <c r="I323" i="1" s="1"/>
  <c r="H330" i="1"/>
  <c r="P319" i="1"/>
  <c r="P313" i="1" s="1"/>
  <c r="O319" i="1"/>
  <c r="O313" i="1" s="1"/>
  <c r="O312" i="1" s="1"/>
  <c r="N319" i="1"/>
  <c r="N313" i="1" s="1"/>
  <c r="N312" i="1" s="1"/>
  <c r="M319" i="1"/>
  <c r="K319" i="1"/>
  <c r="K313" i="1" s="1"/>
  <c r="K312" i="1" s="1"/>
  <c r="J319" i="1"/>
  <c r="J313" i="1" s="1"/>
  <c r="J312" i="1" s="1"/>
  <c r="I319" i="1"/>
  <c r="I313" i="1" s="1"/>
  <c r="I312" i="1" s="1"/>
  <c r="H319" i="1"/>
  <c r="H313" i="1" s="1"/>
  <c r="P312" i="1"/>
  <c r="P308" i="1"/>
  <c r="O308" i="1"/>
  <c r="O302" i="1" s="1"/>
  <c r="O301" i="1" s="1"/>
  <c r="N308" i="1"/>
  <c r="N302" i="1" s="1"/>
  <c r="N301" i="1" s="1"/>
  <c r="M308" i="1"/>
  <c r="M302" i="1" s="1"/>
  <c r="M301" i="1" s="1"/>
  <c r="K308" i="1"/>
  <c r="K302" i="1" s="1"/>
  <c r="K301" i="1" s="1"/>
  <c r="J308" i="1"/>
  <c r="J302" i="1" s="1"/>
  <c r="J301" i="1" s="1"/>
  <c r="I308" i="1"/>
  <c r="I302" i="1" s="1"/>
  <c r="I301" i="1" s="1"/>
  <c r="H308" i="1"/>
  <c r="H302" i="1" s="1"/>
  <c r="P302" i="1"/>
  <c r="P301" i="1" s="1"/>
  <c r="P297" i="1"/>
  <c r="P291" i="1" s="1"/>
  <c r="P290" i="1" s="1"/>
  <c r="O297" i="1"/>
  <c r="O291" i="1" s="1"/>
  <c r="O290" i="1" s="1"/>
  <c r="N297" i="1"/>
  <c r="N291" i="1" s="1"/>
  <c r="N290" i="1" s="1"/>
  <c r="M297" i="1"/>
  <c r="K297" i="1"/>
  <c r="K291" i="1" s="1"/>
  <c r="K290" i="1" s="1"/>
  <c r="J297" i="1"/>
  <c r="J291" i="1" s="1"/>
  <c r="J290" i="1" s="1"/>
  <c r="I297" i="1"/>
  <c r="I291" i="1" s="1"/>
  <c r="I290" i="1" s="1"/>
  <c r="H297" i="1"/>
  <c r="P286" i="1"/>
  <c r="O286" i="1"/>
  <c r="O280" i="1" s="1"/>
  <c r="N286" i="1"/>
  <c r="N280" i="1" s="1"/>
  <c r="N279" i="1" s="1"/>
  <c r="M286" i="1"/>
  <c r="M280" i="1" s="1"/>
  <c r="K286" i="1"/>
  <c r="K280" i="1" s="1"/>
  <c r="K279" i="1" s="1"/>
  <c r="J286" i="1"/>
  <c r="J280" i="1" s="1"/>
  <c r="J279" i="1" s="1"/>
  <c r="I286" i="1"/>
  <c r="I280" i="1" s="1"/>
  <c r="I279" i="1" s="1"/>
  <c r="H286" i="1"/>
  <c r="H280" i="1" s="1"/>
  <c r="H279" i="1" s="1"/>
  <c r="P280" i="1"/>
  <c r="P279" i="1" s="1"/>
  <c r="O279" i="1"/>
  <c r="P275" i="1"/>
  <c r="P269" i="1" s="1"/>
  <c r="P268" i="1" s="1"/>
  <c r="O275" i="1"/>
  <c r="O269" i="1" s="1"/>
  <c r="O268" i="1" s="1"/>
  <c r="N275" i="1"/>
  <c r="N269" i="1" s="1"/>
  <c r="N268" i="1" s="1"/>
  <c r="M275" i="1"/>
  <c r="K275" i="1"/>
  <c r="K269" i="1" s="1"/>
  <c r="K268" i="1" s="1"/>
  <c r="J275" i="1"/>
  <c r="J269" i="1" s="1"/>
  <c r="J268" i="1" s="1"/>
  <c r="I275" i="1"/>
  <c r="I269" i="1" s="1"/>
  <c r="I268" i="1" s="1"/>
  <c r="H275" i="1"/>
  <c r="P264" i="1"/>
  <c r="O264" i="1"/>
  <c r="O258" i="1" s="1"/>
  <c r="N264" i="1"/>
  <c r="N258" i="1" s="1"/>
  <c r="N257" i="1" s="1"/>
  <c r="M264" i="1"/>
  <c r="K264" i="1"/>
  <c r="K258" i="1" s="1"/>
  <c r="K257" i="1" s="1"/>
  <c r="J264" i="1"/>
  <c r="J258" i="1" s="1"/>
  <c r="J257" i="1" s="1"/>
  <c r="I264" i="1"/>
  <c r="I258" i="1" s="1"/>
  <c r="I257" i="1" s="1"/>
  <c r="H264" i="1"/>
  <c r="H258" i="1" s="1"/>
  <c r="P258" i="1"/>
  <c r="P257" i="1" s="1"/>
  <c r="O257" i="1"/>
  <c r="P253" i="1"/>
  <c r="P247" i="1" s="1"/>
  <c r="P246" i="1" s="1"/>
  <c r="O253" i="1"/>
  <c r="O247" i="1" s="1"/>
  <c r="O246" i="1" s="1"/>
  <c r="N253" i="1"/>
  <c r="N247" i="1" s="1"/>
  <c r="N246" i="1" s="1"/>
  <c r="M253" i="1"/>
  <c r="K253" i="1"/>
  <c r="K247" i="1" s="1"/>
  <c r="K246" i="1" s="1"/>
  <c r="J253" i="1"/>
  <c r="J247" i="1" s="1"/>
  <c r="J246" i="1" s="1"/>
  <c r="I253" i="1"/>
  <c r="I247" i="1" s="1"/>
  <c r="I246" i="1" s="1"/>
  <c r="H253" i="1"/>
  <c r="P242" i="1"/>
  <c r="P236" i="1" s="1"/>
  <c r="P235" i="1" s="1"/>
  <c r="O242" i="1"/>
  <c r="O236" i="1" s="1"/>
  <c r="O235" i="1" s="1"/>
  <c r="N242" i="1"/>
  <c r="N236" i="1" s="1"/>
  <c r="N235" i="1" s="1"/>
  <c r="M242" i="1"/>
  <c r="M236" i="1" s="1"/>
  <c r="K242" i="1"/>
  <c r="K236" i="1" s="1"/>
  <c r="K235" i="1" s="1"/>
  <c r="J242" i="1"/>
  <c r="J236" i="1" s="1"/>
  <c r="J235" i="1" s="1"/>
  <c r="I242" i="1"/>
  <c r="I236" i="1" s="1"/>
  <c r="I235" i="1" s="1"/>
  <c r="H242" i="1"/>
  <c r="H236" i="1" s="1"/>
  <c r="P231" i="1"/>
  <c r="P225" i="1" s="1"/>
  <c r="P224" i="1" s="1"/>
  <c r="O231" i="1"/>
  <c r="O225" i="1" s="1"/>
  <c r="O224" i="1" s="1"/>
  <c r="N231" i="1"/>
  <c r="N225" i="1" s="1"/>
  <c r="N224" i="1" s="1"/>
  <c r="M231" i="1"/>
  <c r="M225" i="1" s="1"/>
  <c r="K231" i="1"/>
  <c r="K225" i="1" s="1"/>
  <c r="K224" i="1" s="1"/>
  <c r="J231" i="1"/>
  <c r="J225" i="1" s="1"/>
  <c r="J224" i="1" s="1"/>
  <c r="I231" i="1"/>
  <c r="I225" i="1" s="1"/>
  <c r="I224" i="1" s="1"/>
  <c r="H231" i="1"/>
  <c r="P220" i="1"/>
  <c r="O220" i="1"/>
  <c r="O214" i="1" s="1"/>
  <c r="O213" i="1" s="1"/>
  <c r="N220" i="1"/>
  <c r="N214" i="1" s="1"/>
  <c r="N213" i="1" s="1"/>
  <c r="M220" i="1"/>
  <c r="K220" i="1"/>
  <c r="K214" i="1" s="1"/>
  <c r="K213" i="1" s="1"/>
  <c r="J220" i="1"/>
  <c r="J214" i="1" s="1"/>
  <c r="J213" i="1" s="1"/>
  <c r="I220" i="1"/>
  <c r="I214" i="1" s="1"/>
  <c r="I213" i="1" s="1"/>
  <c r="H220" i="1"/>
  <c r="H214" i="1" s="1"/>
  <c r="P214" i="1"/>
  <c r="P213" i="1" s="1"/>
  <c r="P209" i="1"/>
  <c r="P203" i="1" s="1"/>
  <c r="P202" i="1" s="1"/>
  <c r="O209" i="1"/>
  <c r="O203" i="1" s="1"/>
  <c r="O202" i="1" s="1"/>
  <c r="N209" i="1"/>
  <c r="N203" i="1" s="1"/>
  <c r="N202" i="1" s="1"/>
  <c r="M209" i="1"/>
  <c r="K209" i="1"/>
  <c r="K203" i="1" s="1"/>
  <c r="K202" i="1" s="1"/>
  <c r="J209" i="1"/>
  <c r="J203" i="1" s="1"/>
  <c r="J202" i="1" s="1"/>
  <c r="I209" i="1"/>
  <c r="I203" i="1" s="1"/>
  <c r="I202" i="1" s="1"/>
  <c r="H209" i="1"/>
  <c r="P198" i="1"/>
  <c r="P192" i="1" s="1"/>
  <c r="P191" i="1" s="1"/>
  <c r="O198" i="1"/>
  <c r="O192" i="1" s="1"/>
  <c r="O191" i="1" s="1"/>
  <c r="N198" i="1"/>
  <c r="N192" i="1" s="1"/>
  <c r="N191" i="1" s="1"/>
  <c r="M198" i="1"/>
  <c r="K198" i="1"/>
  <c r="K192" i="1" s="1"/>
  <c r="K191" i="1" s="1"/>
  <c r="J198" i="1"/>
  <c r="J192" i="1" s="1"/>
  <c r="J191" i="1" s="1"/>
  <c r="I198" i="1"/>
  <c r="I192" i="1" s="1"/>
  <c r="I191" i="1" s="1"/>
  <c r="H198" i="1"/>
  <c r="P190" i="1"/>
  <c r="O190" i="1"/>
  <c r="N190" i="1"/>
  <c r="M190" i="1"/>
  <c r="K190" i="1"/>
  <c r="J190" i="1"/>
  <c r="I190" i="1"/>
  <c r="H190" i="1"/>
  <c r="P189" i="1"/>
  <c r="O189" i="1"/>
  <c r="N189" i="1"/>
  <c r="M189" i="1"/>
  <c r="K189" i="1"/>
  <c r="J189" i="1"/>
  <c r="I189" i="1"/>
  <c r="H189" i="1"/>
  <c r="P188" i="1"/>
  <c r="O188" i="1"/>
  <c r="N188" i="1"/>
  <c r="M188" i="1"/>
  <c r="K188" i="1"/>
  <c r="J188" i="1"/>
  <c r="I188" i="1"/>
  <c r="H188" i="1"/>
  <c r="P186" i="1"/>
  <c r="O186" i="1"/>
  <c r="N186" i="1"/>
  <c r="M186" i="1"/>
  <c r="K186" i="1"/>
  <c r="J186" i="1"/>
  <c r="I186" i="1"/>
  <c r="H186" i="1"/>
  <c r="P185" i="1"/>
  <c r="O185" i="1"/>
  <c r="N185" i="1"/>
  <c r="M185" i="1"/>
  <c r="K185" i="1"/>
  <c r="J185" i="1"/>
  <c r="I185" i="1"/>
  <c r="H185" i="1"/>
  <c r="P184" i="1"/>
  <c r="O184" i="1"/>
  <c r="N184" i="1"/>
  <c r="M184" i="1"/>
  <c r="K184" i="1"/>
  <c r="J184" i="1"/>
  <c r="I184" i="1"/>
  <c r="H184" i="1"/>
  <c r="P183" i="1"/>
  <c r="O183" i="1"/>
  <c r="N183" i="1"/>
  <c r="M183" i="1"/>
  <c r="K183" i="1"/>
  <c r="J183" i="1"/>
  <c r="I183" i="1"/>
  <c r="H183" i="1"/>
  <c r="P182" i="1"/>
  <c r="O182" i="1"/>
  <c r="N182" i="1"/>
  <c r="M182" i="1"/>
  <c r="K182" i="1"/>
  <c r="J182" i="1"/>
  <c r="I182" i="1"/>
  <c r="H182" i="1"/>
  <c r="P176" i="1"/>
  <c r="P170" i="1" s="1"/>
  <c r="P169" i="1" s="1"/>
  <c r="O176" i="1"/>
  <c r="O170" i="1" s="1"/>
  <c r="O169" i="1" s="1"/>
  <c r="N176" i="1"/>
  <c r="N170" i="1" s="1"/>
  <c r="N169" i="1" s="1"/>
  <c r="M176" i="1"/>
  <c r="K176" i="1"/>
  <c r="K170" i="1" s="1"/>
  <c r="K169" i="1" s="1"/>
  <c r="J176" i="1"/>
  <c r="J170" i="1" s="1"/>
  <c r="J169" i="1" s="1"/>
  <c r="I176" i="1"/>
  <c r="I170" i="1" s="1"/>
  <c r="I169" i="1" s="1"/>
  <c r="H176" i="1"/>
  <c r="P165" i="1"/>
  <c r="P159" i="1" s="1"/>
  <c r="P158" i="1" s="1"/>
  <c r="O165" i="1"/>
  <c r="O159" i="1" s="1"/>
  <c r="O158" i="1" s="1"/>
  <c r="N165" i="1"/>
  <c r="N159" i="1" s="1"/>
  <c r="N158" i="1" s="1"/>
  <c r="M165" i="1"/>
  <c r="M159" i="1" s="1"/>
  <c r="K165" i="1"/>
  <c r="K159" i="1" s="1"/>
  <c r="K158" i="1" s="1"/>
  <c r="J165" i="1"/>
  <c r="J159" i="1" s="1"/>
  <c r="J158" i="1" s="1"/>
  <c r="I165" i="1"/>
  <c r="I159" i="1" s="1"/>
  <c r="I158" i="1" s="1"/>
  <c r="H165" i="1"/>
  <c r="H159" i="1" s="1"/>
  <c r="H158" i="1" s="1"/>
  <c r="P154" i="1"/>
  <c r="P148" i="1" s="1"/>
  <c r="P147" i="1" s="1"/>
  <c r="O154" i="1"/>
  <c r="O148" i="1" s="1"/>
  <c r="O147" i="1" s="1"/>
  <c r="N154" i="1"/>
  <c r="N148" i="1" s="1"/>
  <c r="N147" i="1" s="1"/>
  <c r="M154" i="1"/>
  <c r="M148" i="1" s="1"/>
  <c r="K154" i="1"/>
  <c r="K148" i="1" s="1"/>
  <c r="K147" i="1" s="1"/>
  <c r="J154" i="1"/>
  <c r="J148" i="1" s="1"/>
  <c r="J147" i="1" s="1"/>
  <c r="I154" i="1"/>
  <c r="I148" i="1" s="1"/>
  <c r="I147" i="1" s="1"/>
  <c r="H154" i="1"/>
  <c r="H148" i="1" s="1"/>
  <c r="P143" i="1"/>
  <c r="P137" i="1" s="1"/>
  <c r="P136" i="1" s="1"/>
  <c r="O143" i="1"/>
  <c r="O137" i="1" s="1"/>
  <c r="O136" i="1" s="1"/>
  <c r="N143" i="1"/>
  <c r="N137" i="1" s="1"/>
  <c r="N136" i="1" s="1"/>
  <c r="M143" i="1"/>
  <c r="K143" i="1"/>
  <c r="K137" i="1" s="1"/>
  <c r="K136" i="1" s="1"/>
  <c r="J143" i="1"/>
  <c r="J137" i="1" s="1"/>
  <c r="J136" i="1" s="1"/>
  <c r="I143" i="1"/>
  <c r="I137" i="1" s="1"/>
  <c r="I136" i="1" s="1"/>
  <c r="H143" i="1"/>
  <c r="P132" i="1"/>
  <c r="P126" i="1" s="1"/>
  <c r="P125" i="1" s="1"/>
  <c r="O132" i="1"/>
  <c r="O126" i="1" s="1"/>
  <c r="O125" i="1" s="1"/>
  <c r="N132" i="1"/>
  <c r="N126" i="1" s="1"/>
  <c r="N125" i="1" s="1"/>
  <c r="M132" i="1"/>
  <c r="K132" i="1"/>
  <c r="K126" i="1" s="1"/>
  <c r="K125" i="1" s="1"/>
  <c r="J132" i="1"/>
  <c r="J126" i="1" s="1"/>
  <c r="J125" i="1" s="1"/>
  <c r="I132" i="1"/>
  <c r="I126" i="1" s="1"/>
  <c r="I125" i="1" s="1"/>
  <c r="H132" i="1"/>
  <c r="P121" i="1"/>
  <c r="P115" i="1" s="1"/>
  <c r="P114" i="1" s="1"/>
  <c r="O121" i="1"/>
  <c r="O115" i="1" s="1"/>
  <c r="O114" i="1" s="1"/>
  <c r="N121" i="1"/>
  <c r="N115" i="1" s="1"/>
  <c r="N114" i="1" s="1"/>
  <c r="M121" i="1"/>
  <c r="K121" i="1"/>
  <c r="K115" i="1" s="1"/>
  <c r="K114" i="1" s="1"/>
  <c r="J121" i="1"/>
  <c r="J115" i="1" s="1"/>
  <c r="J114" i="1" s="1"/>
  <c r="I121" i="1"/>
  <c r="I115" i="1" s="1"/>
  <c r="I114" i="1" s="1"/>
  <c r="H121" i="1"/>
  <c r="P110" i="1"/>
  <c r="P104" i="1" s="1"/>
  <c r="P103" i="1" s="1"/>
  <c r="O110" i="1"/>
  <c r="O104" i="1" s="1"/>
  <c r="O103" i="1" s="1"/>
  <c r="N110" i="1"/>
  <c r="N104" i="1" s="1"/>
  <c r="N103" i="1" s="1"/>
  <c r="M110" i="1"/>
  <c r="M104" i="1" s="1"/>
  <c r="K110" i="1"/>
  <c r="K104" i="1" s="1"/>
  <c r="K103" i="1" s="1"/>
  <c r="J110" i="1"/>
  <c r="J104" i="1" s="1"/>
  <c r="J103" i="1" s="1"/>
  <c r="I110" i="1"/>
  <c r="I104" i="1" s="1"/>
  <c r="I103" i="1" s="1"/>
  <c r="H110" i="1"/>
  <c r="P99" i="1"/>
  <c r="P93" i="1" s="1"/>
  <c r="P92" i="1" s="1"/>
  <c r="O99" i="1"/>
  <c r="O93" i="1" s="1"/>
  <c r="O92" i="1" s="1"/>
  <c r="N99" i="1"/>
  <c r="N93" i="1" s="1"/>
  <c r="N92" i="1" s="1"/>
  <c r="M99" i="1"/>
  <c r="K99" i="1"/>
  <c r="K93" i="1" s="1"/>
  <c r="K92" i="1" s="1"/>
  <c r="J99" i="1"/>
  <c r="J93" i="1" s="1"/>
  <c r="J92" i="1" s="1"/>
  <c r="I99" i="1"/>
  <c r="I93" i="1" s="1"/>
  <c r="I92" i="1" s="1"/>
  <c r="H99" i="1"/>
  <c r="P88" i="1"/>
  <c r="P82" i="1" s="1"/>
  <c r="P81" i="1" s="1"/>
  <c r="O88" i="1"/>
  <c r="O82" i="1" s="1"/>
  <c r="O81" i="1" s="1"/>
  <c r="N88" i="1"/>
  <c r="N82" i="1" s="1"/>
  <c r="N81" i="1" s="1"/>
  <c r="M88" i="1"/>
  <c r="K88" i="1"/>
  <c r="K82" i="1" s="1"/>
  <c r="K81" i="1" s="1"/>
  <c r="J88" i="1"/>
  <c r="J82" i="1" s="1"/>
  <c r="J81" i="1" s="1"/>
  <c r="I88" i="1"/>
  <c r="I82" i="1" s="1"/>
  <c r="I81" i="1" s="1"/>
  <c r="H88" i="1"/>
  <c r="P77" i="1"/>
  <c r="O77" i="1"/>
  <c r="N77" i="1"/>
  <c r="N71" i="1" s="1"/>
  <c r="N70" i="1" s="1"/>
  <c r="M77" i="1"/>
  <c r="K77" i="1"/>
  <c r="K71" i="1" s="1"/>
  <c r="K70" i="1" s="1"/>
  <c r="J77" i="1"/>
  <c r="J71" i="1" s="1"/>
  <c r="J70" i="1" s="1"/>
  <c r="I77" i="1"/>
  <c r="I71" i="1" s="1"/>
  <c r="I70" i="1" s="1"/>
  <c r="H77" i="1"/>
  <c r="P71" i="1"/>
  <c r="P70" i="1" s="1"/>
  <c r="O71" i="1"/>
  <c r="O70" i="1" s="1"/>
  <c r="P66" i="1"/>
  <c r="P60" i="1" s="1"/>
  <c r="P59" i="1" s="1"/>
  <c r="O66" i="1"/>
  <c r="O60" i="1" s="1"/>
  <c r="O59" i="1" s="1"/>
  <c r="N66" i="1"/>
  <c r="N60" i="1" s="1"/>
  <c r="N59" i="1" s="1"/>
  <c r="M66" i="1"/>
  <c r="M60" i="1" s="1"/>
  <c r="K60" i="1"/>
  <c r="K59" i="1" s="1"/>
  <c r="J60" i="1"/>
  <c r="J59" i="1" s="1"/>
  <c r="I60" i="1"/>
  <c r="I59" i="1" s="1"/>
  <c r="H60" i="1"/>
  <c r="P55" i="1"/>
  <c r="P49" i="1" s="1"/>
  <c r="P48" i="1" s="1"/>
  <c r="O55" i="1"/>
  <c r="O49" i="1" s="1"/>
  <c r="O48" i="1" s="1"/>
  <c r="N55" i="1"/>
  <c r="N49" i="1" s="1"/>
  <c r="N48" i="1" s="1"/>
  <c r="M55" i="1"/>
  <c r="K55" i="1"/>
  <c r="K49" i="1" s="1"/>
  <c r="K48" i="1" s="1"/>
  <c r="J55" i="1"/>
  <c r="J49" i="1" s="1"/>
  <c r="J48" i="1" s="1"/>
  <c r="I55" i="1"/>
  <c r="I49" i="1" s="1"/>
  <c r="I48" i="1" s="1"/>
  <c r="H55" i="1"/>
  <c r="H49" i="1" s="1"/>
  <c r="P44" i="1"/>
  <c r="O44" i="1"/>
  <c r="N44" i="1"/>
  <c r="N38" i="1" s="1"/>
  <c r="N37" i="1" s="1"/>
  <c r="M44" i="1"/>
  <c r="K44" i="1"/>
  <c r="K38" i="1" s="1"/>
  <c r="K37" i="1" s="1"/>
  <c r="J44" i="1"/>
  <c r="J38" i="1" s="1"/>
  <c r="J37" i="1" s="1"/>
  <c r="I44" i="1"/>
  <c r="I38" i="1" s="1"/>
  <c r="I37" i="1" s="1"/>
  <c r="H44" i="1"/>
  <c r="H38" i="1" s="1"/>
  <c r="P38" i="1"/>
  <c r="P37" i="1" s="1"/>
  <c r="O38" i="1"/>
  <c r="O37" i="1" s="1"/>
  <c r="P33" i="1"/>
  <c r="P27" i="1" s="1"/>
  <c r="P26" i="1" s="1"/>
  <c r="O33" i="1"/>
  <c r="O27" i="1" s="1"/>
  <c r="O26" i="1" s="1"/>
  <c r="N33" i="1"/>
  <c r="N27" i="1" s="1"/>
  <c r="N26" i="1" s="1"/>
  <c r="M33" i="1"/>
  <c r="K33" i="1"/>
  <c r="K27" i="1" s="1"/>
  <c r="K26" i="1" s="1"/>
  <c r="J33" i="1"/>
  <c r="J27" i="1" s="1"/>
  <c r="J26" i="1" s="1"/>
  <c r="I33" i="1"/>
  <c r="I27" i="1" s="1"/>
  <c r="I26" i="1" s="1"/>
  <c r="H33" i="1"/>
  <c r="P22" i="1"/>
  <c r="P16" i="1" s="1"/>
  <c r="P15" i="1" s="1"/>
  <c r="O22" i="1"/>
  <c r="O16" i="1" s="1"/>
  <c r="O15" i="1" s="1"/>
  <c r="N22" i="1"/>
  <c r="N16" i="1" s="1"/>
  <c r="N15" i="1" s="1"/>
  <c r="M22" i="1"/>
  <c r="K22" i="1"/>
  <c r="K16" i="1" s="1"/>
  <c r="K15" i="1" s="1"/>
  <c r="J22" i="1"/>
  <c r="J16" i="1" s="1"/>
  <c r="J15" i="1" s="1"/>
  <c r="I22" i="1"/>
  <c r="I16" i="1" s="1"/>
  <c r="I15" i="1" s="1"/>
  <c r="H22" i="1"/>
  <c r="H16" i="1" s="1"/>
  <c r="P14" i="1"/>
  <c r="O14" i="1"/>
  <c r="N14" i="1"/>
  <c r="M14" i="1"/>
  <c r="P13" i="1"/>
  <c r="O13" i="1"/>
  <c r="N13" i="1"/>
  <c r="M13" i="1"/>
  <c r="K13" i="1"/>
  <c r="J13" i="1"/>
  <c r="I13" i="1"/>
  <c r="H13" i="1"/>
  <c r="P12" i="1"/>
  <c r="P11" i="1" s="1"/>
  <c r="O12" i="1"/>
  <c r="O11" i="1" s="1"/>
  <c r="N12" i="1"/>
  <c r="M12" i="1"/>
  <c r="K11" i="1"/>
  <c r="P10" i="1"/>
  <c r="O10" i="1"/>
  <c r="N10" i="1"/>
  <c r="M10" i="1"/>
  <c r="P9" i="1"/>
  <c r="O9" i="1"/>
  <c r="N9" i="1"/>
  <c r="M9" i="1"/>
  <c r="P8" i="1"/>
  <c r="O8" i="1"/>
  <c r="N8" i="1"/>
  <c r="M8" i="1"/>
  <c r="K8" i="1"/>
  <c r="J8" i="1"/>
  <c r="I8" i="1"/>
  <c r="H8" i="1"/>
  <c r="P7" i="1"/>
  <c r="O7" i="1"/>
  <c r="N7" i="1"/>
  <c r="M7" i="1"/>
  <c r="P6" i="1"/>
  <c r="O6" i="1"/>
  <c r="N6" i="1"/>
  <c r="M6" i="1"/>
  <c r="O352" i="1" l="1"/>
  <c r="N352" i="1"/>
  <c r="N346" i="1" s="1"/>
  <c r="N345" i="1" s="1"/>
  <c r="P346" i="1"/>
  <c r="P345" i="1" s="1"/>
  <c r="G572" i="1"/>
  <c r="G355" i="1"/>
  <c r="L532" i="1"/>
  <c r="G587" i="1"/>
  <c r="G347" i="1"/>
  <c r="L355" i="1"/>
  <c r="G6" i="1"/>
  <c r="H269" i="1"/>
  <c r="H268" i="1" s="1"/>
  <c r="G268" i="1" s="1"/>
  <c r="G275" i="1"/>
  <c r="G412" i="1"/>
  <c r="G183" i="1"/>
  <c r="G209" i="1"/>
  <c r="G356" i="1"/>
  <c r="L66" i="1"/>
  <c r="G550" i="1"/>
  <c r="L154" i="1"/>
  <c r="G279" i="1"/>
  <c r="G588" i="1"/>
  <c r="G473" i="1"/>
  <c r="L231" i="1"/>
  <c r="M59" i="1"/>
  <c r="L59" i="1" s="1"/>
  <c r="L60" i="1"/>
  <c r="M115" i="1"/>
  <c r="L121" i="1"/>
  <c r="G396" i="1"/>
  <c r="M103" i="1"/>
  <c r="L103" i="1" s="1"/>
  <c r="L104" i="1"/>
  <c r="M137" i="1"/>
  <c r="L143" i="1"/>
  <c r="H389" i="1"/>
  <c r="G389" i="1" s="1"/>
  <c r="G390" i="1"/>
  <c r="M477" i="1"/>
  <c r="L477" i="1" s="1"/>
  <c r="L478" i="1"/>
  <c r="L495" i="1"/>
  <c r="M489" i="1"/>
  <c r="M510" i="1"/>
  <c r="L510" i="1" s="1"/>
  <c r="L511" i="1"/>
  <c r="G220" i="1"/>
  <c r="L14" i="1"/>
  <c r="L533" i="1"/>
  <c r="G7" i="1"/>
  <c r="L8" i="1"/>
  <c r="G9" i="1"/>
  <c r="L10" i="1"/>
  <c r="H5" i="1"/>
  <c r="G12" i="1"/>
  <c r="G13" i="1"/>
  <c r="H93" i="1"/>
  <c r="G99" i="1"/>
  <c r="L110" i="1"/>
  <c r="G198" i="1"/>
  <c r="H192" i="1"/>
  <c r="H203" i="1"/>
  <c r="G264" i="1"/>
  <c r="L323" i="1"/>
  <c r="G351" i="1"/>
  <c r="H565" i="1"/>
  <c r="G565" i="1" s="1"/>
  <c r="G566" i="1"/>
  <c r="M566" i="1"/>
  <c r="L572" i="1"/>
  <c r="G308" i="1"/>
  <c r="G363" i="1"/>
  <c r="L341" i="1"/>
  <c r="H115" i="1"/>
  <c r="G121" i="1"/>
  <c r="M147" i="1"/>
  <c r="L147" i="1" s="1"/>
  <c r="L148" i="1"/>
  <c r="L209" i="1"/>
  <c r="M203" i="1"/>
  <c r="H213" i="1"/>
  <c r="G213" i="1" s="1"/>
  <c r="G214" i="1"/>
  <c r="H235" i="1"/>
  <c r="G235" i="1" s="1"/>
  <c r="G236" i="1"/>
  <c r="G60" i="1"/>
  <c r="H59" i="1"/>
  <c r="G59" i="1" s="1"/>
  <c r="G143" i="1"/>
  <c r="H137" i="1"/>
  <c r="G176" i="1"/>
  <c r="G188" i="1"/>
  <c r="H489" i="1"/>
  <c r="G495" i="1"/>
  <c r="G14" i="1"/>
  <c r="L6" i="1"/>
  <c r="L7" i="1"/>
  <c r="G8" i="1"/>
  <c r="L9" i="1"/>
  <c r="G10" i="1"/>
  <c r="L12" i="1"/>
  <c r="M11" i="1"/>
  <c r="L13" i="1"/>
  <c r="M93" i="1"/>
  <c r="L99" i="1"/>
  <c r="H104" i="1"/>
  <c r="G110" i="1"/>
  <c r="M192" i="1"/>
  <c r="L198" i="1"/>
  <c r="G348" i="1"/>
  <c r="H27" i="1"/>
  <c r="G33" i="1"/>
  <c r="L33" i="1"/>
  <c r="M27" i="1"/>
  <c r="H37" i="1"/>
  <c r="G37" i="1" s="1"/>
  <c r="G38" i="1"/>
  <c r="G44" i="1"/>
  <c r="M38" i="1"/>
  <c r="L44" i="1"/>
  <c r="H82" i="1"/>
  <c r="G88" i="1"/>
  <c r="L88" i="1"/>
  <c r="M82" i="1"/>
  <c r="H126" i="1"/>
  <c r="G132" i="1"/>
  <c r="L132" i="1"/>
  <c r="M126" i="1"/>
  <c r="H225" i="1"/>
  <c r="G231" i="1"/>
  <c r="M224" i="1"/>
  <c r="L224" i="1" s="1"/>
  <c r="L225" i="1"/>
  <c r="H257" i="1"/>
  <c r="G257" i="1" s="1"/>
  <c r="G258" i="1"/>
  <c r="M279" i="1"/>
  <c r="L279" i="1" s="1"/>
  <c r="L280" i="1"/>
  <c r="L324" i="1"/>
  <c r="H401" i="1"/>
  <c r="G407" i="1"/>
  <c r="M401" i="1"/>
  <c r="L407" i="1"/>
  <c r="M158" i="1"/>
  <c r="L158" i="1" s="1"/>
  <c r="L159" i="1"/>
  <c r="M170" i="1"/>
  <c r="L176" i="1"/>
  <c r="L182" i="1"/>
  <c r="L184" i="1"/>
  <c r="G185" i="1"/>
  <c r="G186" i="1"/>
  <c r="L186" i="1"/>
  <c r="M187" i="1"/>
  <c r="M181" i="1" s="1"/>
  <c r="L188" i="1"/>
  <c r="G189" i="1"/>
  <c r="G190" i="1"/>
  <c r="L190" i="1"/>
  <c r="M235" i="1"/>
  <c r="L235" i="1" s="1"/>
  <c r="L236" i="1"/>
  <c r="H247" i="1"/>
  <c r="G253" i="1"/>
  <c r="M247" i="1"/>
  <c r="L253" i="1"/>
  <c r="L264" i="1"/>
  <c r="H291" i="1"/>
  <c r="G297" i="1"/>
  <c r="M291" i="1"/>
  <c r="L297" i="1"/>
  <c r="L301" i="1"/>
  <c r="L302" i="1"/>
  <c r="G353" i="1"/>
  <c r="M352" i="1"/>
  <c r="L353" i="1"/>
  <c r="G354" i="1"/>
  <c r="L354" i="1"/>
  <c r="G357" i="1"/>
  <c r="M357" i="1"/>
  <c r="L363" i="1"/>
  <c r="M390" i="1"/>
  <c r="L396" i="1"/>
  <c r="G422" i="1"/>
  <c r="G429" i="1"/>
  <c r="M423" i="1"/>
  <c r="L429" i="1"/>
  <c r="H434" i="1"/>
  <c r="G440" i="1"/>
  <c r="M434" i="1"/>
  <c r="L440" i="1"/>
  <c r="M455" i="1"/>
  <c r="L455" i="1" s="1"/>
  <c r="L456" i="1"/>
  <c r="M466" i="1"/>
  <c r="L466" i="1" s="1"/>
  <c r="L467" i="1"/>
  <c r="G543" i="1"/>
  <c r="M544" i="1"/>
  <c r="L550" i="1"/>
  <c r="G66" i="1"/>
  <c r="G154" i="1"/>
  <c r="G159" i="1"/>
  <c r="G184" i="1"/>
  <c r="G280" i="1"/>
  <c r="L165" i="1"/>
  <c r="I11" i="1"/>
  <c r="I5" i="1" s="1"/>
  <c r="I4" i="1" s="1"/>
  <c r="H15" i="1"/>
  <c r="G15" i="1" s="1"/>
  <c r="G16" i="1"/>
  <c r="M16" i="1"/>
  <c r="L22" i="1"/>
  <c r="H48" i="1"/>
  <c r="G48" i="1" s="1"/>
  <c r="G49" i="1"/>
  <c r="M49" i="1"/>
  <c r="L55" i="1"/>
  <c r="G165" i="1"/>
  <c r="H170" i="1"/>
  <c r="M214" i="1"/>
  <c r="L220" i="1"/>
  <c r="G286" i="1"/>
  <c r="L286" i="1"/>
  <c r="H335" i="1"/>
  <c r="G341" i="1"/>
  <c r="M334" i="1"/>
  <c r="L334" i="1" s="1"/>
  <c r="L335" i="1"/>
  <c r="L347" i="1"/>
  <c r="L348" i="1"/>
  <c r="G349" i="1"/>
  <c r="L349" i="1"/>
  <c r="G350" i="1"/>
  <c r="L350" i="1"/>
  <c r="L351" i="1"/>
  <c r="H352" i="1"/>
  <c r="H346" i="1" s="1"/>
  <c r="H368" i="1"/>
  <c r="G374" i="1"/>
  <c r="M368" i="1"/>
  <c r="L374" i="1"/>
  <c r="G418" i="1"/>
  <c r="M411" i="1"/>
  <c r="L412" i="1"/>
  <c r="H444" i="1"/>
  <c r="G444" i="1" s="1"/>
  <c r="G445" i="1"/>
  <c r="G451" i="1"/>
  <c r="M445" i="1"/>
  <c r="L451" i="1"/>
  <c r="H478" i="1"/>
  <c r="G484" i="1"/>
  <c r="L484" i="1"/>
  <c r="G506" i="1"/>
  <c r="M500" i="1"/>
  <c r="L506" i="1"/>
  <c r="H511" i="1"/>
  <c r="G517" i="1"/>
  <c r="L517" i="1"/>
  <c r="H533" i="1"/>
  <c r="G539" i="1"/>
  <c r="L539" i="1"/>
  <c r="M554" i="1"/>
  <c r="L554" i="1" s="1"/>
  <c r="L555" i="1"/>
  <c r="H577" i="1"/>
  <c r="G583" i="1"/>
  <c r="M576" i="1"/>
  <c r="L576" i="1" s="1"/>
  <c r="L577" i="1"/>
  <c r="G599" i="1"/>
  <c r="G319" i="1"/>
  <c r="G423" i="1"/>
  <c r="G462" i="1"/>
  <c r="G544" i="1"/>
  <c r="L185" i="1"/>
  <c r="G182" i="1"/>
  <c r="L183" i="1"/>
  <c r="L189" i="1"/>
  <c r="H71" i="1"/>
  <c r="G77" i="1"/>
  <c r="M71" i="1"/>
  <c r="L77" i="1"/>
  <c r="H147" i="1"/>
  <c r="G147" i="1" s="1"/>
  <c r="G148" i="1"/>
  <c r="G158" i="1"/>
  <c r="G242" i="1"/>
  <c r="L242" i="1"/>
  <c r="M258" i="1"/>
  <c r="M269" i="1"/>
  <c r="L275" i="1"/>
  <c r="H301" i="1"/>
  <c r="G301" i="1" s="1"/>
  <c r="G302" i="1"/>
  <c r="L308" i="1"/>
  <c r="H312" i="1"/>
  <c r="G312" i="1" s="1"/>
  <c r="G313" i="1"/>
  <c r="M313" i="1"/>
  <c r="L319" i="1"/>
  <c r="H324" i="1"/>
  <c r="G330" i="1"/>
  <c r="L330" i="1"/>
  <c r="H379" i="1"/>
  <c r="G385" i="1"/>
  <c r="M379" i="1"/>
  <c r="L385" i="1"/>
  <c r="G411" i="1"/>
  <c r="H455" i="1"/>
  <c r="G455" i="1" s="1"/>
  <c r="G456" i="1"/>
  <c r="L462" i="1"/>
  <c r="H466" i="1"/>
  <c r="G466" i="1" s="1"/>
  <c r="G467" i="1"/>
  <c r="L473" i="1"/>
  <c r="H499" i="1"/>
  <c r="G499" i="1" s="1"/>
  <c r="G500" i="1"/>
  <c r="H522" i="1"/>
  <c r="G528" i="1"/>
  <c r="M522" i="1"/>
  <c r="L528" i="1"/>
  <c r="G22" i="1"/>
  <c r="G55" i="1"/>
  <c r="L418" i="1"/>
  <c r="L583" i="1"/>
  <c r="H554" i="1"/>
  <c r="G554" i="1" s="1"/>
  <c r="G555" i="1"/>
  <c r="L561" i="1"/>
  <c r="G594" i="1"/>
  <c r="M587" i="1"/>
  <c r="L587" i="1" s="1"/>
  <c r="L588" i="1"/>
  <c r="H598" i="1"/>
  <c r="G598" i="1" s="1"/>
  <c r="L594" i="1"/>
  <c r="G605" i="1"/>
  <c r="M599" i="1"/>
  <c r="L605" i="1"/>
  <c r="G561" i="1"/>
  <c r="M346" i="1"/>
  <c r="J352" i="1"/>
  <c r="J346" i="1" s="1"/>
  <c r="J345" i="1" s="1"/>
  <c r="P187" i="1"/>
  <c r="P181" i="1" s="1"/>
  <c r="P180" i="1" s="1"/>
  <c r="N11" i="1"/>
  <c r="N5" i="1" s="1"/>
  <c r="N4" i="1" s="1"/>
  <c r="I187" i="1"/>
  <c r="I181" i="1" s="1"/>
  <c r="I180" i="1" s="1"/>
  <c r="J11" i="1"/>
  <c r="J5" i="1" s="1"/>
  <c r="J4" i="1" s="1"/>
  <c r="K352" i="1"/>
  <c r="K346" i="1" s="1"/>
  <c r="K345" i="1" s="1"/>
  <c r="J187" i="1"/>
  <c r="J181" i="1" s="1"/>
  <c r="J180" i="1" s="1"/>
  <c r="N187" i="1"/>
  <c r="N181" i="1" s="1"/>
  <c r="N180" i="1" s="1"/>
  <c r="H187" i="1"/>
  <c r="P5" i="1"/>
  <c r="P4" i="1" s="1"/>
  <c r="K187" i="1"/>
  <c r="K181" i="1" s="1"/>
  <c r="K180" i="1" s="1"/>
  <c r="O187" i="1"/>
  <c r="O181" i="1" s="1"/>
  <c r="O180" i="1" s="1"/>
  <c r="O346" i="1"/>
  <c r="O345" i="1" s="1"/>
  <c r="I346" i="1"/>
  <c r="I345" i="1" s="1"/>
  <c r="K5" i="1"/>
  <c r="K4" i="1" s="1"/>
  <c r="O5" i="1"/>
  <c r="O4" i="1" s="1"/>
  <c r="F605" i="1"/>
  <c r="F599" i="1" s="1"/>
  <c r="F598" i="1" s="1"/>
  <c r="F594" i="1"/>
  <c r="F588" i="1" s="1"/>
  <c r="F587" i="1" s="1"/>
  <c r="F583" i="1"/>
  <c r="F577" i="1" s="1"/>
  <c r="F576" i="1" s="1"/>
  <c r="F572" i="1"/>
  <c r="F566" i="1" s="1"/>
  <c r="F565" i="1" s="1"/>
  <c r="F561" i="1"/>
  <c r="F555" i="1" s="1"/>
  <c r="F554" i="1" s="1"/>
  <c r="F550" i="1"/>
  <c r="F544" i="1" s="1"/>
  <c r="F543" i="1" s="1"/>
  <c r="F539" i="1"/>
  <c r="F533" i="1" s="1"/>
  <c r="F532" i="1" s="1"/>
  <c r="F528" i="1"/>
  <c r="F522" i="1" s="1"/>
  <c r="F521" i="1" s="1"/>
  <c r="F517" i="1"/>
  <c r="F511" i="1" s="1"/>
  <c r="F510" i="1" s="1"/>
  <c r="F506" i="1"/>
  <c r="F500" i="1" s="1"/>
  <c r="F499" i="1" s="1"/>
  <c r="F495" i="1"/>
  <c r="F489" i="1" s="1"/>
  <c r="F488" i="1" s="1"/>
  <c r="F484" i="1"/>
  <c r="F478" i="1" s="1"/>
  <c r="F477" i="1" s="1"/>
  <c r="F473" i="1"/>
  <c r="F467" i="1" s="1"/>
  <c r="F466" i="1" s="1"/>
  <c r="F462" i="1"/>
  <c r="F456" i="1" s="1"/>
  <c r="F455" i="1" s="1"/>
  <c r="F451" i="1"/>
  <c r="F445" i="1" s="1"/>
  <c r="F444" i="1" s="1"/>
  <c r="F440" i="1"/>
  <c r="F434" i="1" s="1"/>
  <c r="F433" i="1" s="1"/>
  <c r="F429" i="1"/>
  <c r="F423" i="1" s="1"/>
  <c r="F422" i="1" s="1"/>
  <c r="F418" i="1"/>
  <c r="F412" i="1" s="1"/>
  <c r="F411" i="1" s="1"/>
  <c r="F407" i="1"/>
  <c r="F401" i="1" s="1"/>
  <c r="F400" i="1" s="1"/>
  <c r="F396" i="1"/>
  <c r="F390" i="1" s="1"/>
  <c r="F389" i="1" s="1"/>
  <c r="F385" i="1"/>
  <c r="F379" i="1" s="1"/>
  <c r="F378" i="1" s="1"/>
  <c r="F374" i="1"/>
  <c r="F368" i="1" s="1"/>
  <c r="F367" i="1" s="1"/>
  <c r="F363" i="1"/>
  <c r="F357" i="1" s="1"/>
  <c r="F356" i="1" s="1"/>
  <c r="F355" i="1"/>
  <c r="F354" i="1"/>
  <c r="F353" i="1"/>
  <c r="F351" i="1"/>
  <c r="F350" i="1"/>
  <c r="F349" i="1"/>
  <c r="F348" i="1"/>
  <c r="F347" i="1"/>
  <c r="F341" i="1"/>
  <c r="F335" i="1" s="1"/>
  <c r="F334" i="1" s="1"/>
  <c r="F330" i="1"/>
  <c r="F324" i="1" s="1"/>
  <c r="F323" i="1" s="1"/>
  <c r="F319" i="1"/>
  <c r="F313" i="1" s="1"/>
  <c r="F312" i="1" s="1"/>
  <c r="F308" i="1"/>
  <c r="F302" i="1" s="1"/>
  <c r="F301" i="1" s="1"/>
  <c r="F297" i="1"/>
  <c r="F291" i="1" s="1"/>
  <c r="F290" i="1" s="1"/>
  <c r="F286" i="1"/>
  <c r="F280" i="1" s="1"/>
  <c r="F279" i="1" s="1"/>
  <c r="F275" i="1"/>
  <c r="F269" i="1" s="1"/>
  <c r="F268" i="1" s="1"/>
  <c r="F264" i="1"/>
  <c r="F258" i="1" s="1"/>
  <c r="F257" i="1" s="1"/>
  <c r="F253" i="1"/>
  <c r="F247" i="1" s="1"/>
  <c r="F246" i="1" s="1"/>
  <c r="F242" i="1"/>
  <c r="F236" i="1" s="1"/>
  <c r="F235" i="1" s="1"/>
  <c r="F231" i="1"/>
  <c r="F225" i="1" s="1"/>
  <c r="F224" i="1" s="1"/>
  <c r="F220" i="1"/>
  <c r="F214" i="1" s="1"/>
  <c r="F213" i="1" s="1"/>
  <c r="F209" i="1"/>
  <c r="F203" i="1" s="1"/>
  <c r="F202" i="1" s="1"/>
  <c r="F198" i="1"/>
  <c r="F192" i="1" s="1"/>
  <c r="F191" i="1" s="1"/>
  <c r="F190" i="1"/>
  <c r="F189" i="1"/>
  <c r="F188" i="1"/>
  <c r="F186" i="1"/>
  <c r="F185" i="1"/>
  <c r="F184" i="1"/>
  <c r="F183" i="1"/>
  <c r="F182" i="1"/>
  <c r="F176" i="1"/>
  <c r="F170" i="1" s="1"/>
  <c r="F169" i="1" s="1"/>
  <c r="F165" i="1"/>
  <c r="F159" i="1" s="1"/>
  <c r="F158" i="1" s="1"/>
  <c r="F154" i="1"/>
  <c r="F148" i="1" s="1"/>
  <c r="F147" i="1" s="1"/>
  <c r="F143" i="1"/>
  <c r="F137" i="1" s="1"/>
  <c r="F136" i="1" s="1"/>
  <c r="F132" i="1"/>
  <c r="F126" i="1" s="1"/>
  <c r="F125" i="1" s="1"/>
  <c r="F121" i="1"/>
  <c r="F115" i="1" s="1"/>
  <c r="F114" i="1" s="1"/>
  <c r="F110" i="1"/>
  <c r="F104" i="1" s="1"/>
  <c r="F103" i="1" s="1"/>
  <c r="F99" i="1"/>
  <c r="F93" i="1" s="1"/>
  <c r="F92" i="1" s="1"/>
  <c r="F88" i="1"/>
  <c r="F82" i="1" s="1"/>
  <c r="F81" i="1" s="1"/>
  <c r="F77" i="1"/>
  <c r="F71" i="1" s="1"/>
  <c r="F70" i="1" s="1"/>
  <c r="F66" i="1"/>
  <c r="F60" i="1" s="1"/>
  <c r="F59" i="1" s="1"/>
  <c r="F55" i="1"/>
  <c r="F49" i="1" s="1"/>
  <c r="F48" i="1" s="1"/>
  <c r="F44" i="1"/>
  <c r="F38" i="1" s="1"/>
  <c r="F37" i="1" s="1"/>
  <c r="F33" i="1"/>
  <c r="F27" i="1" s="1"/>
  <c r="F26" i="1" s="1"/>
  <c r="F22" i="1"/>
  <c r="F16" i="1" s="1"/>
  <c r="F15" i="1" s="1"/>
  <c r="F14" i="1"/>
  <c r="F13" i="1"/>
  <c r="F12" i="1"/>
  <c r="F10" i="1"/>
  <c r="F9" i="1"/>
  <c r="F8" i="1"/>
  <c r="F7" i="1"/>
  <c r="F6" i="1"/>
  <c r="E605" i="1"/>
  <c r="D605" i="1"/>
  <c r="E594" i="1"/>
  <c r="D594" i="1"/>
  <c r="E583" i="1"/>
  <c r="D583" i="1"/>
  <c r="E572" i="1"/>
  <c r="D572" i="1"/>
  <c r="E561" i="1"/>
  <c r="D561" i="1"/>
  <c r="E550" i="1"/>
  <c r="D550" i="1"/>
  <c r="E539" i="1"/>
  <c r="D539" i="1"/>
  <c r="E528" i="1"/>
  <c r="D528" i="1"/>
  <c r="E517" i="1"/>
  <c r="D517" i="1"/>
  <c r="E506" i="1"/>
  <c r="D506" i="1"/>
  <c r="E495" i="1"/>
  <c r="D495" i="1"/>
  <c r="E484" i="1"/>
  <c r="D484" i="1"/>
  <c r="E473" i="1"/>
  <c r="D473" i="1"/>
  <c r="E462" i="1"/>
  <c r="D462" i="1"/>
  <c r="E190" i="1"/>
  <c r="D190" i="1"/>
  <c r="E189" i="1"/>
  <c r="D189" i="1"/>
  <c r="E188" i="1"/>
  <c r="D188" i="1"/>
  <c r="E186" i="1"/>
  <c r="D186" i="1"/>
  <c r="E185" i="1"/>
  <c r="D185" i="1"/>
  <c r="E184" i="1"/>
  <c r="D184" i="1"/>
  <c r="E183" i="1"/>
  <c r="D183" i="1"/>
  <c r="E182" i="1"/>
  <c r="D182" i="1"/>
  <c r="E355" i="1"/>
  <c r="D355" i="1"/>
  <c r="E354" i="1"/>
  <c r="D354" i="1"/>
  <c r="E353" i="1"/>
  <c r="D353" i="1"/>
  <c r="E351" i="1"/>
  <c r="D351" i="1"/>
  <c r="E350" i="1"/>
  <c r="D350" i="1"/>
  <c r="E349" i="1"/>
  <c r="D349" i="1"/>
  <c r="E348" i="1"/>
  <c r="D348" i="1"/>
  <c r="E347" i="1"/>
  <c r="D347" i="1"/>
  <c r="E451" i="1"/>
  <c r="D451" i="1"/>
  <c r="R451" i="1" s="1"/>
  <c r="E440" i="1"/>
  <c r="D440" i="1"/>
  <c r="E429" i="1"/>
  <c r="D429" i="1"/>
  <c r="E418" i="1"/>
  <c r="D418" i="1"/>
  <c r="E407" i="1"/>
  <c r="D407" i="1"/>
  <c r="E396" i="1"/>
  <c r="D396" i="1"/>
  <c r="E385" i="1"/>
  <c r="D385" i="1"/>
  <c r="E374" i="1"/>
  <c r="D374" i="1"/>
  <c r="E363" i="1"/>
  <c r="D363" i="1"/>
  <c r="E341" i="1"/>
  <c r="D341" i="1"/>
  <c r="R341" i="1" s="1"/>
  <c r="E330" i="1"/>
  <c r="D330" i="1"/>
  <c r="E319" i="1"/>
  <c r="D319" i="1"/>
  <c r="R319" i="1" s="1"/>
  <c r="E308" i="1"/>
  <c r="D308" i="1"/>
  <c r="E297" i="1"/>
  <c r="D297" i="1"/>
  <c r="E286" i="1"/>
  <c r="D286" i="1"/>
  <c r="E14" i="1"/>
  <c r="D14" i="1"/>
  <c r="E13" i="1"/>
  <c r="D13" i="1"/>
  <c r="E12" i="1"/>
  <c r="D12" i="1"/>
  <c r="E10" i="1"/>
  <c r="D10" i="1"/>
  <c r="E9" i="1"/>
  <c r="D9" i="1"/>
  <c r="E8" i="1"/>
  <c r="D8" i="1"/>
  <c r="E7" i="1"/>
  <c r="D7" i="1"/>
  <c r="E6" i="1"/>
  <c r="D6" i="1"/>
  <c r="E275" i="1"/>
  <c r="D275" i="1"/>
  <c r="E264" i="1"/>
  <c r="D264" i="1"/>
  <c r="E253" i="1"/>
  <c r="D253" i="1"/>
  <c r="E242" i="1"/>
  <c r="D242" i="1"/>
  <c r="E231" i="1"/>
  <c r="D231" i="1"/>
  <c r="E220" i="1"/>
  <c r="D220" i="1"/>
  <c r="E209" i="1"/>
  <c r="D209" i="1"/>
  <c r="R209" i="1" s="1"/>
  <c r="E198" i="1"/>
  <c r="D198" i="1"/>
  <c r="E176" i="1"/>
  <c r="D176" i="1"/>
  <c r="E165" i="1"/>
  <c r="D165" i="1"/>
  <c r="E154" i="1"/>
  <c r="D154" i="1"/>
  <c r="E143" i="1"/>
  <c r="D143" i="1"/>
  <c r="E132" i="1"/>
  <c r="D132" i="1"/>
  <c r="E121" i="1"/>
  <c r="D121" i="1"/>
  <c r="E110" i="1"/>
  <c r="D110" i="1"/>
  <c r="E99" i="1"/>
  <c r="D99" i="1"/>
  <c r="E88" i="1"/>
  <c r="D88" i="1"/>
  <c r="E77" i="1"/>
  <c r="D77" i="1"/>
  <c r="E66" i="1"/>
  <c r="D66" i="1"/>
  <c r="E55" i="1"/>
  <c r="D55" i="1"/>
  <c r="E44" i="1"/>
  <c r="D44" i="1"/>
  <c r="E33" i="1"/>
  <c r="D33" i="1"/>
  <c r="E22" i="1"/>
  <c r="D22" i="1"/>
  <c r="S6" i="1" l="1"/>
  <c r="G269" i="1"/>
  <c r="R418" i="1"/>
  <c r="R396" i="1"/>
  <c r="R351" i="1"/>
  <c r="R186" i="1"/>
  <c r="R189" i="1"/>
  <c r="R550" i="1"/>
  <c r="R572" i="1"/>
  <c r="S182" i="1"/>
  <c r="R8" i="1"/>
  <c r="R583" i="1"/>
  <c r="R44" i="1"/>
  <c r="R88" i="1"/>
  <c r="R132" i="1"/>
  <c r="R253" i="1"/>
  <c r="R275" i="1"/>
  <c r="S9" i="1"/>
  <c r="R121" i="1"/>
  <c r="S10" i="1"/>
  <c r="S348" i="1"/>
  <c r="S350" i="1"/>
  <c r="S353" i="1"/>
  <c r="S190" i="1"/>
  <c r="S506" i="1"/>
  <c r="R297" i="1"/>
  <c r="R354" i="1"/>
  <c r="R182" i="1"/>
  <c r="R517" i="1"/>
  <c r="R594" i="1"/>
  <c r="S349" i="1"/>
  <c r="S351" i="1"/>
  <c r="S189" i="1"/>
  <c r="R66" i="1"/>
  <c r="S347" i="1"/>
  <c r="R385" i="1"/>
  <c r="R528" i="1"/>
  <c r="R561" i="1"/>
  <c r="R605" i="1"/>
  <c r="R154" i="1"/>
  <c r="R55" i="1"/>
  <c r="R77" i="1"/>
  <c r="R143" i="1"/>
  <c r="R165" i="1"/>
  <c r="R198" i="1"/>
  <c r="R242" i="1"/>
  <c r="S355" i="1"/>
  <c r="R14" i="1"/>
  <c r="R407" i="1"/>
  <c r="R9" i="1"/>
  <c r="R22" i="1"/>
  <c r="R231" i="1"/>
  <c r="S7" i="1"/>
  <c r="S12" i="1"/>
  <c r="S14" i="1"/>
  <c r="S354" i="1"/>
  <c r="S184" i="1"/>
  <c r="S186" i="1"/>
  <c r="R539" i="1"/>
  <c r="R6" i="1"/>
  <c r="R10" i="1"/>
  <c r="R13" i="1"/>
  <c r="R286" i="1"/>
  <c r="R330" i="1"/>
  <c r="R363" i="1"/>
  <c r="R429" i="1"/>
  <c r="R484" i="1"/>
  <c r="E500" i="1"/>
  <c r="E499" i="1" s="1"/>
  <c r="L352" i="1"/>
  <c r="E291" i="1"/>
  <c r="S297" i="1"/>
  <c r="E335" i="1"/>
  <c r="S341" i="1"/>
  <c r="E390" i="1"/>
  <c r="S396" i="1"/>
  <c r="E434" i="1"/>
  <c r="S440" i="1"/>
  <c r="E456" i="1"/>
  <c r="S462" i="1"/>
  <c r="E489" i="1"/>
  <c r="S495" i="1"/>
  <c r="E16" i="1"/>
  <c r="S22" i="1"/>
  <c r="E60" i="1"/>
  <c r="S66" i="1"/>
  <c r="E104" i="1"/>
  <c r="S110" i="1"/>
  <c r="E148" i="1"/>
  <c r="S154" i="1"/>
  <c r="E203" i="1"/>
  <c r="S209" i="1"/>
  <c r="E247" i="1"/>
  <c r="S253" i="1"/>
  <c r="E269" i="1"/>
  <c r="S275" i="1"/>
  <c r="A350" i="1"/>
  <c r="R350" i="1"/>
  <c r="A355" i="1"/>
  <c r="R355" i="1"/>
  <c r="A185" i="1"/>
  <c r="R185" i="1"/>
  <c r="A188" i="1"/>
  <c r="R188" i="1"/>
  <c r="E533" i="1"/>
  <c r="S539" i="1"/>
  <c r="E566" i="1"/>
  <c r="S572" i="1"/>
  <c r="E588" i="1"/>
  <c r="S594" i="1"/>
  <c r="D214" i="1"/>
  <c r="R220" i="1"/>
  <c r="R264" i="1"/>
  <c r="S8" i="1"/>
  <c r="S13" i="1"/>
  <c r="E280" i="1"/>
  <c r="S286" i="1"/>
  <c r="E302" i="1"/>
  <c r="S308" i="1"/>
  <c r="E324" i="1"/>
  <c r="S330" i="1"/>
  <c r="E357" i="1"/>
  <c r="S363" i="1"/>
  <c r="E379" i="1"/>
  <c r="S385" i="1"/>
  <c r="E423" i="1"/>
  <c r="S429" i="1"/>
  <c r="S183" i="1"/>
  <c r="S185" i="1"/>
  <c r="S188" i="1"/>
  <c r="E478" i="1"/>
  <c r="S484" i="1"/>
  <c r="R506" i="1"/>
  <c r="D104" i="1"/>
  <c r="D103" i="1" s="1"/>
  <c r="R110" i="1"/>
  <c r="D170" i="1"/>
  <c r="D169" i="1" s="1"/>
  <c r="R176" i="1"/>
  <c r="E313" i="1"/>
  <c r="S319" i="1"/>
  <c r="E368" i="1"/>
  <c r="S374" i="1"/>
  <c r="E401" i="1"/>
  <c r="S407" i="1"/>
  <c r="E412" i="1"/>
  <c r="S418" i="1"/>
  <c r="E445" i="1"/>
  <c r="S451" i="1"/>
  <c r="E467" i="1"/>
  <c r="S473" i="1"/>
  <c r="E38" i="1"/>
  <c r="S44" i="1"/>
  <c r="E82" i="1"/>
  <c r="S88" i="1"/>
  <c r="E126" i="1"/>
  <c r="S132" i="1"/>
  <c r="E170" i="1"/>
  <c r="A170" i="1" s="1"/>
  <c r="S176" i="1"/>
  <c r="E225" i="1"/>
  <c r="S231" i="1"/>
  <c r="R308" i="1"/>
  <c r="A348" i="1"/>
  <c r="R348" i="1"/>
  <c r="A353" i="1"/>
  <c r="R353" i="1"/>
  <c r="A183" i="1"/>
  <c r="R183" i="1"/>
  <c r="A190" i="1"/>
  <c r="R190" i="1"/>
  <c r="E511" i="1"/>
  <c r="S517" i="1"/>
  <c r="E544" i="1"/>
  <c r="S550" i="1"/>
  <c r="R33" i="1"/>
  <c r="R99" i="1"/>
  <c r="E27" i="1"/>
  <c r="S33" i="1"/>
  <c r="E49" i="1"/>
  <c r="S55" i="1"/>
  <c r="E71" i="1"/>
  <c r="S77" i="1"/>
  <c r="E93" i="1"/>
  <c r="S99" i="1"/>
  <c r="E115" i="1"/>
  <c r="S121" i="1"/>
  <c r="E137" i="1"/>
  <c r="S143" i="1"/>
  <c r="E159" i="1"/>
  <c r="S165" i="1"/>
  <c r="E192" i="1"/>
  <c r="S198" i="1"/>
  <c r="E214" i="1"/>
  <c r="A214" i="1" s="1"/>
  <c r="S220" i="1"/>
  <c r="E236" i="1"/>
  <c r="S242" i="1"/>
  <c r="E258" i="1"/>
  <c r="S264" i="1"/>
  <c r="R7" i="1"/>
  <c r="R12" i="1"/>
  <c r="D368" i="1"/>
  <c r="D367" i="1" s="1"/>
  <c r="R374" i="1"/>
  <c r="R440" i="1"/>
  <c r="R347" i="1"/>
  <c r="R349" i="1"/>
  <c r="R184" i="1"/>
  <c r="R462" i="1"/>
  <c r="R473" i="1"/>
  <c r="D489" i="1"/>
  <c r="D488" i="1" s="1"/>
  <c r="R495" i="1"/>
  <c r="E522" i="1"/>
  <c r="S528" i="1"/>
  <c r="E555" i="1"/>
  <c r="S561" i="1"/>
  <c r="E577" i="1"/>
  <c r="S583" i="1"/>
  <c r="E599" i="1"/>
  <c r="S605" i="1"/>
  <c r="A7" i="1"/>
  <c r="A9" i="1"/>
  <c r="A12" i="1"/>
  <c r="A14" i="1"/>
  <c r="A110" i="1"/>
  <c r="A374" i="1"/>
  <c r="A347" i="1"/>
  <c r="A349" i="1"/>
  <c r="A351" i="1"/>
  <c r="A354" i="1"/>
  <c r="A182" i="1"/>
  <c r="A184" i="1"/>
  <c r="A186" i="1"/>
  <c r="A189" i="1"/>
  <c r="A176" i="1"/>
  <c r="A6" i="1"/>
  <c r="A8" i="1"/>
  <c r="A10" i="1"/>
  <c r="A13" i="1"/>
  <c r="D16" i="1"/>
  <c r="R16" i="1" s="1"/>
  <c r="A22" i="1"/>
  <c r="D60" i="1"/>
  <c r="R60" i="1" s="1"/>
  <c r="A66" i="1"/>
  <c r="D313" i="1"/>
  <c r="R313" i="1" s="1"/>
  <c r="A319" i="1"/>
  <c r="D511" i="1"/>
  <c r="A517" i="1"/>
  <c r="D577" i="1"/>
  <c r="A583" i="1"/>
  <c r="D126" i="1"/>
  <c r="A132" i="1"/>
  <c r="D247" i="1"/>
  <c r="A253" i="1"/>
  <c r="D390" i="1"/>
  <c r="R390" i="1" s="1"/>
  <c r="A396" i="1"/>
  <c r="D412" i="1"/>
  <c r="R412" i="1" s="1"/>
  <c r="A418" i="1"/>
  <c r="D445" i="1"/>
  <c r="R445" i="1" s="1"/>
  <c r="A451" i="1"/>
  <c r="D566" i="1"/>
  <c r="R566" i="1" s="1"/>
  <c r="A572" i="1"/>
  <c r="D599" i="1"/>
  <c r="R599" i="1" s="1"/>
  <c r="A605" i="1"/>
  <c r="D71" i="1"/>
  <c r="A77" i="1"/>
  <c r="D280" i="1"/>
  <c r="R280" i="1" s="1"/>
  <c r="A286" i="1"/>
  <c r="D324" i="1"/>
  <c r="A330" i="1"/>
  <c r="D357" i="1"/>
  <c r="R357" i="1" s="1"/>
  <c r="A363" i="1"/>
  <c r="D456" i="1"/>
  <c r="R456" i="1" s="1"/>
  <c r="A462" i="1"/>
  <c r="D467" i="1"/>
  <c r="R467" i="1" s="1"/>
  <c r="A473" i="1"/>
  <c r="D500" i="1"/>
  <c r="R500" i="1" s="1"/>
  <c r="A506" i="1"/>
  <c r="D522" i="1"/>
  <c r="A528" i="1"/>
  <c r="D38" i="1"/>
  <c r="R38" i="1" s="1"/>
  <c r="A44" i="1"/>
  <c r="D82" i="1"/>
  <c r="A88" i="1"/>
  <c r="D192" i="1"/>
  <c r="A198" i="1"/>
  <c r="D291" i="1"/>
  <c r="A297" i="1"/>
  <c r="D335" i="1"/>
  <c r="A341" i="1"/>
  <c r="D478" i="1"/>
  <c r="A484" i="1"/>
  <c r="D533" i="1"/>
  <c r="A539" i="1"/>
  <c r="D148" i="1"/>
  <c r="R148" i="1" s="1"/>
  <c r="A154" i="1"/>
  <c r="D225" i="1"/>
  <c r="A231" i="1"/>
  <c r="D269" i="1"/>
  <c r="A275" i="1"/>
  <c r="D401" i="1"/>
  <c r="A407" i="1"/>
  <c r="D434" i="1"/>
  <c r="A440" i="1"/>
  <c r="D544" i="1"/>
  <c r="R544" i="1" s="1"/>
  <c r="A550" i="1"/>
  <c r="D27" i="1"/>
  <c r="A33" i="1"/>
  <c r="D49" i="1"/>
  <c r="R49" i="1" s="1"/>
  <c r="A55" i="1"/>
  <c r="D93" i="1"/>
  <c r="A99" i="1"/>
  <c r="D302" i="1"/>
  <c r="R302" i="1" s="1"/>
  <c r="A308" i="1"/>
  <c r="D115" i="1"/>
  <c r="A121" i="1"/>
  <c r="D137" i="1"/>
  <c r="A143" i="1"/>
  <c r="D159" i="1"/>
  <c r="R159" i="1" s="1"/>
  <c r="A165" i="1"/>
  <c r="D203" i="1"/>
  <c r="A209" i="1"/>
  <c r="A220" i="1"/>
  <c r="D236" i="1"/>
  <c r="R236" i="1" s="1"/>
  <c r="A242" i="1"/>
  <c r="D258" i="1"/>
  <c r="R258" i="1" s="1"/>
  <c r="A264" i="1"/>
  <c r="D379" i="1"/>
  <c r="A385" i="1"/>
  <c r="D423" i="1"/>
  <c r="R423" i="1" s="1"/>
  <c r="A429" i="1"/>
  <c r="A495" i="1"/>
  <c r="D555" i="1"/>
  <c r="R555" i="1" s="1"/>
  <c r="A561" i="1"/>
  <c r="D588" i="1"/>
  <c r="R588" i="1" s="1"/>
  <c r="A594" i="1"/>
  <c r="M180" i="1"/>
  <c r="L180" i="1" s="1"/>
  <c r="L181" i="1"/>
  <c r="H345" i="1"/>
  <c r="G345" i="1" s="1"/>
  <c r="G346" i="1"/>
  <c r="L522" i="1"/>
  <c r="M521" i="1"/>
  <c r="L521" i="1" s="1"/>
  <c r="L313" i="1"/>
  <c r="M312" i="1"/>
  <c r="L312" i="1" s="1"/>
  <c r="H70" i="1"/>
  <c r="G70" i="1" s="1"/>
  <c r="G71" i="1"/>
  <c r="H576" i="1"/>
  <c r="G576" i="1" s="1"/>
  <c r="G577" i="1"/>
  <c r="H532" i="1"/>
  <c r="G532" i="1" s="1"/>
  <c r="G533" i="1"/>
  <c r="M444" i="1"/>
  <c r="L444" i="1" s="1"/>
  <c r="L445" i="1"/>
  <c r="H367" i="1"/>
  <c r="G367" i="1" s="1"/>
  <c r="G368" i="1"/>
  <c r="H169" i="1"/>
  <c r="G169" i="1" s="1"/>
  <c r="G170" i="1"/>
  <c r="M48" i="1"/>
  <c r="L48" i="1" s="1"/>
  <c r="L49" i="1"/>
  <c r="M15" i="1"/>
  <c r="L15" i="1" s="1"/>
  <c r="L16" i="1"/>
  <c r="M356" i="1"/>
  <c r="L356" i="1" s="1"/>
  <c r="L357" i="1"/>
  <c r="H290" i="1"/>
  <c r="G290" i="1" s="1"/>
  <c r="G291" i="1"/>
  <c r="M400" i="1"/>
  <c r="L400" i="1" s="1"/>
  <c r="L401" i="1"/>
  <c r="H125" i="1"/>
  <c r="G125" i="1" s="1"/>
  <c r="G126" i="1"/>
  <c r="H81" i="1"/>
  <c r="G81" i="1" s="1"/>
  <c r="G82" i="1"/>
  <c r="H103" i="1"/>
  <c r="G103" i="1" s="1"/>
  <c r="G104" i="1"/>
  <c r="L137" i="1"/>
  <c r="M136" i="1"/>
  <c r="L136" i="1" s="1"/>
  <c r="M268" i="1"/>
  <c r="L268" i="1" s="1"/>
  <c r="L269" i="1"/>
  <c r="H510" i="1"/>
  <c r="G510" i="1" s="1"/>
  <c r="G511" i="1"/>
  <c r="M433" i="1"/>
  <c r="L433" i="1" s="1"/>
  <c r="L434" i="1"/>
  <c r="H92" i="1"/>
  <c r="G92" i="1" s="1"/>
  <c r="G93" i="1"/>
  <c r="H4" i="1"/>
  <c r="G4" i="1" s="1"/>
  <c r="G5" i="1"/>
  <c r="F11" i="1"/>
  <c r="F5" i="1" s="1"/>
  <c r="F4" i="1" s="1"/>
  <c r="H181" i="1"/>
  <c r="G187" i="1"/>
  <c r="M345" i="1"/>
  <c r="L345" i="1" s="1"/>
  <c r="L346" i="1"/>
  <c r="M598" i="1"/>
  <c r="L598" i="1" s="1"/>
  <c r="L599" i="1"/>
  <c r="L379" i="1"/>
  <c r="M378" i="1"/>
  <c r="L378" i="1" s="1"/>
  <c r="L258" i="1"/>
  <c r="M257" i="1"/>
  <c r="L257" i="1" s="1"/>
  <c r="L500" i="1"/>
  <c r="M499" i="1"/>
  <c r="L499" i="1" s="1"/>
  <c r="H477" i="1"/>
  <c r="G477" i="1" s="1"/>
  <c r="G478" i="1"/>
  <c r="G352" i="1"/>
  <c r="H433" i="1"/>
  <c r="G433" i="1" s="1"/>
  <c r="G434" i="1"/>
  <c r="M422" i="1"/>
  <c r="L422" i="1" s="1"/>
  <c r="L423" i="1"/>
  <c r="H246" i="1"/>
  <c r="G246" i="1" s="1"/>
  <c r="G247" i="1"/>
  <c r="M125" i="1"/>
  <c r="L125" i="1" s="1"/>
  <c r="L126" i="1"/>
  <c r="M81" i="1"/>
  <c r="L81" i="1" s="1"/>
  <c r="L82" i="1"/>
  <c r="H26" i="1"/>
  <c r="G26" i="1" s="1"/>
  <c r="G27" i="1"/>
  <c r="M5" i="1"/>
  <c r="L11" i="1"/>
  <c r="M202" i="1"/>
  <c r="L202" i="1" s="1"/>
  <c r="L203" i="1"/>
  <c r="H202" i="1"/>
  <c r="G202" i="1" s="1"/>
  <c r="G203" i="1"/>
  <c r="L489" i="1"/>
  <c r="M488" i="1"/>
  <c r="L488" i="1" s="1"/>
  <c r="G379" i="1"/>
  <c r="H378" i="1"/>
  <c r="G378" i="1" s="1"/>
  <c r="M543" i="1"/>
  <c r="L543" i="1" s="1"/>
  <c r="L544" i="1"/>
  <c r="M246" i="1"/>
  <c r="L246" i="1" s="1"/>
  <c r="L247" i="1"/>
  <c r="M169" i="1"/>
  <c r="L169" i="1" s="1"/>
  <c r="L170" i="1"/>
  <c r="H224" i="1"/>
  <c r="G224" i="1" s="1"/>
  <c r="G225" i="1"/>
  <c r="L566" i="1"/>
  <c r="M565" i="1"/>
  <c r="L565" i="1" s="1"/>
  <c r="M114" i="1"/>
  <c r="L114" i="1" s="1"/>
  <c r="L115" i="1"/>
  <c r="D11" i="1"/>
  <c r="H521" i="1"/>
  <c r="G521" i="1" s="1"/>
  <c r="G522" i="1"/>
  <c r="H323" i="1"/>
  <c r="G323" i="1" s="1"/>
  <c r="G324" i="1"/>
  <c r="L71" i="1"/>
  <c r="M70" i="1"/>
  <c r="L70" i="1" s="1"/>
  <c r="M367" i="1"/>
  <c r="L367" i="1" s="1"/>
  <c r="L368" i="1"/>
  <c r="H334" i="1"/>
  <c r="G334" i="1" s="1"/>
  <c r="G335" i="1"/>
  <c r="M213" i="1"/>
  <c r="L213" i="1" s="1"/>
  <c r="L214" i="1"/>
  <c r="L390" i="1"/>
  <c r="M389" i="1"/>
  <c r="L389" i="1" s="1"/>
  <c r="M290" i="1"/>
  <c r="L290" i="1" s="1"/>
  <c r="L291" i="1"/>
  <c r="L187" i="1"/>
  <c r="H400" i="1"/>
  <c r="G400" i="1" s="1"/>
  <c r="G401" i="1"/>
  <c r="M37" i="1"/>
  <c r="L37" i="1" s="1"/>
  <c r="L38" i="1"/>
  <c r="M26" i="1"/>
  <c r="L26" i="1" s="1"/>
  <c r="L27" i="1"/>
  <c r="M191" i="1"/>
  <c r="L191" i="1" s="1"/>
  <c r="L192" i="1"/>
  <c r="L93" i="1"/>
  <c r="M92" i="1"/>
  <c r="L92" i="1" s="1"/>
  <c r="H488" i="1"/>
  <c r="G488" i="1" s="1"/>
  <c r="G489" i="1"/>
  <c r="H136" i="1"/>
  <c r="G136" i="1" s="1"/>
  <c r="G137" i="1"/>
  <c r="H114" i="1"/>
  <c r="G114" i="1" s="1"/>
  <c r="G115" i="1"/>
  <c r="G192" i="1"/>
  <c r="H191" i="1"/>
  <c r="G191" i="1" s="1"/>
  <c r="G11" i="1"/>
  <c r="F352" i="1"/>
  <c r="F346" i="1" s="1"/>
  <c r="F345" i="1" s="1"/>
  <c r="E11" i="1"/>
  <c r="D352" i="1"/>
  <c r="D346" i="1" s="1"/>
  <c r="F187" i="1"/>
  <c r="F181" i="1" s="1"/>
  <c r="F180" i="1" s="1"/>
  <c r="E352" i="1"/>
  <c r="E187" i="1"/>
  <c r="D187" i="1"/>
  <c r="R269" i="1" l="1"/>
  <c r="R187" i="1"/>
  <c r="R346" i="1"/>
  <c r="S500" i="1"/>
  <c r="A368" i="1"/>
  <c r="R522" i="1"/>
  <c r="R511" i="1"/>
  <c r="R93" i="1"/>
  <c r="R225" i="1"/>
  <c r="R533" i="1"/>
  <c r="R291" i="1"/>
  <c r="R82" i="1"/>
  <c r="R324" i="1"/>
  <c r="R71" i="1"/>
  <c r="R104" i="1"/>
  <c r="E334" i="1"/>
  <c r="S334" i="1" s="1"/>
  <c r="S335" i="1"/>
  <c r="E346" i="1"/>
  <c r="A346" i="1" s="1"/>
  <c r="S352" i="1"/>
  <c r="R103" i="1"/>
  <c r="E554" i="1"/>
  <c r="S554" i="1" s="1"/>
  <c r="S555" i="1"/>
  <c r="E191" i="1"/>
  <c r="S191" i="1" s="1"/>
  <c r="S192" i="1"/>
  <c r="E136" i="1"/>
  <c r="S136" i="1" s="1"/>
  <c r="S137" i="1"/>
  <c r="E48" i="1"/>
  <c r="S48" i="1" s="1"/>
  <c r="S49" i="1"/>
  <c r="E543" i="1"/>
  <c r="S543" i="1" s="1"/>
  <c r="S544" i="1"/>
  <c r="E466" i="1"/>
  <c r="S466" i="1" s="1"/>
  <c r="S467" i="1"/>
  <c r="E367" i="1"/>
  <c r="S367" i="1" s="1"/>
  <c r="S368" i="1"/>
  <c r="E422" i="1"/>
  <c r="S422" i="1" s="1"/>
  <c r="S423" i="1"/>
  <c r="E323" i="1"/>
  <c r="S323" i="1" s="1"/>
  <c r="S324" i="1"/>
  <c r="E279" i="1"/>
  <c r="S279" i="1" s="1"/>
  <c r="S280" i="1"/>
  <c r="E488" i="1"/>
  <c r="S488" i="1" s="1"/>
  <c r="S489" i="1"/>
  <c r="R115" i="1"/>
  <c r="R367" i="1"/>
  <c r="E169" i="1"/>
  <c r="S169" i="1" s="1"/>
  <c r="S170" i="1"/>
  <c r="E125" i="1"/>
  <c r="S125" i="1" s="1"/>
  <c r="S126" i="1"/>
  <c r="E37" i="1"/>
  <c r="S37" i="1" s="1"/>
  <c r="S38" i="1"/>
  <c r="E565" i="1"/>
  <c r="S565" i="1" s="1"/>
  <c r="S566" i="1"/>
  <c r="R352" i="1"/>
  <c r="R169" i="1"/>
  <c r="R126" i="1"/>
  <c r="R577" i="1"/>
  <c r="E576" i="1"/>
  <c r="S576" i="1" s="1"/>
  <c r="S577" i="1"/>
  <c r="R489" i="1"/>
  <c r="E257" i="1"/>
  <c r="S257" i="1" s="1"/>
  <c r="S258" i="1"/>
  <c r="E213" i="1"/>
  <c r="S213" i="1" s="1"/>
  <c r="S214" i="1"/>
  <c r="E158" i="1"/>
  <c r="S158" i="1" s="1"/>
  <c r="S159" i="1"/>
  <c r="E114" i="1"/>
  <c r="S114" i="1" s="1"/>
  <c r="S115" i="1"/>
  <c r="E70" i="1"/>
  <c r="S70" i="1" s="1"/>
  <c r="S71" i="1"/>
  <c r="E26" i="1"/>
  <c r="S26" i="1" s="1"/>
  <c r="S27" i="1"/>
  <c r="E510" i="1"/>
  <c r="S510" i="1" s="1"/>
  <c r="S511" i="1"/>
  <c r="E444" i="1"/>
  <c r="S444" i="1" s="1"/>
  <c r="S445" i="1"/>
  <c r="E411" i="1"/>
  <c r="S411" i="1" s="1"/>
  <c r="S412" i="1"/>
  <c r="E400" i="1"/>
  <c r="S400" i="1" s="1"/>
  <c r="S401" i="1"/>
  <c r="E312" i="1"/>
  <c r="S312" i="1" s="1"/>
  <c r="S313" i="1"/>
  <c r="R170" i="1"/>
  <c r="E356" i="1"/>
  <c r="S356" i="1" s="1"/>
  <c r="S357" i="1"/>
  <c r="E301" i="1"/>
  <c r="S301" i="1" s="1"/>
  <c r="S302" i="1"/>
  <c r="E268" i="1"/>
  <c r="S268" i="1" s="1"/>
  <c r="S269" i="1"/>
  <c r="E202" i="1"/>
  <c r="S202" i="1" s="1"/>
  <c r="S203" i="1"/>
  <c r="E147" i="1"/>
  <c r="S147" i="1" s="1"/>
  <c r="S148" i="1"/>
  <c r="E59" i="1"/>
  <c r="S59" i="1" s="1"/>
  <c r="S60" i="1"/>
  <c r="E455" i="1"/>
  <c r="S455" i="1" s="1"/>
  <c r="S456" i="1"/>
  <c r="E389" i="1"/>
  <c r="S389" i="1" s="1"/>
  <c r="S390" i="1"/>
  <c r="E290" i="1"/>
  <c r="S290" i="1" s="1"/>
  <c r="S291" i="1"/>
  <c r="R27" i="1"/>
  <c r="R488" i="1"/>
  <c r="E598" i="1"/>
  <c r="S598" i="1" s="1"/>
  <c r="S599" i="1"/>
  <c r="E521" i="1"/>
  <c r="S521" i="1" s="1"/>
  <c r="S522" i="1"/>
  <c r="E235" i="1"/>
  <c r="S235" i="1" s="1"/>
  <c r="S236" i="1"/>
  <c r="E92" i="1"/>
  <c r="S92" i="1" s="1"/>
  <c r="S93" i="1"/>
  <c r="E378" i="1"/>
  <c r="S378" i="1" s="1"/>
  <c r="S379" i="1"/>
  <c r="E246" i="1"/>
  <c r="S246" i="1" s="1"/>
  <c r="S247" i="1"/>
  <c r="E103" i="1"/>
  <c r="S103" i="1" s="1"/>
  <c r="S104" i="1"/>
  <c r="E15" i="1"/>
  <c r="S15" i="1" s="1"/>
  <c r="S16" i="1"/>
  <c r="E433" i="1"/>
  <c r="S433" i="1" s="1"/>
  <c r="S434" i="1"/>
  <c r="R434" i="1"/>
  <c r="S499" i="1"/>
  <c r="E181" i="1"/>
  <c r="S187" i="1"/>
  <c r="E5" i="1"/>
  <c r="S11" i="1"/>
  <c r="R11" i="1"/>
  <c r="R379" i="1"/>
  <c r="R203" i="1"/>
  <c r="R137" i="1"/>
  <c r="R401" i="1"/>
  <c r="R478" i="1"/>
  <c r="R335" i="1"/>
  <c r="R192" i="1"/>
  <c r="A489" i="1"/>
  <c r="R247" i="1"/>
  <c r="A104" i="1"/>
  <c r="R368" i="1"/>
  <c r="E224" i="1"/>
  <c r="S224" i="1" s="1"/>
  <c r="S225" i="1"/>
  <c r="E81" i="1"/>
  <c r="S81" i="1" s="1"/>
  <c r="S82" i="1"/>
  <c r="E477" i="1"/>
  <c r="S477" i="1" s="1"/>
  <c r="S478" i="1"/>
  <c r="D213" i="1"/>
  <c r="R214" i="1"/>
  <c r="E587" i="1"/>
  <c r="S587" i="1" s="1"/>
  <c r="S588" i="1"/>
  <c r="E532" i="1"/>
  <c r="S532" i="1" s="1"/>
  <c r="S533" i="1"/>
  <c r="A11" i="1"/>
  <c r="D5" i="1"/>
  <c r="D422" i="1"/>
  <c r="A423" i="1"/>
  <c r="D554" i="1"/>
  <c r="A555" i="1"/>
  <c r="D378" i="1"/>
  <c r="A379" i="1"/>
  <c r="D202" i="1"/>
  <c r="A203" i="1"/>
  <c r="D136" i="1"/>
  <c r="A137" i="1"/>
  <c r="D301" i="1"/>
  <c r="A302" i="1"/>
  <c r="D543" i="1"/>
  <c r="A544" i="1"/>
  <c r="D400" i="1"/>
  <c r="A401" i="1"/>
  <c r="D477" i="1"/>
  <c r="A478" i="1"/>
  <c r="D334" i="1"/>
  <c r="A335" i="1"/>
  <c r="D191" i="1"/>
  <c r="A192" i="1"/>
  <c r="D37" i="1"/>
  <c r="A38" i="1"/>
  <c r="D246" i="1"/>
  <c r="A247" i="1"/>
  <c r="D345" i="1"/>
  <c r="D235" i="1"/>
  <c r="A236" i="1"/>
  <c r="D92" i="1"/>
  <c r="A93" i="1"/>
  <c r="D26" i="1"/>
  <c r="A27" i="1"/>
  <c r="D224" i="1"/>
  <c r="A225" i="1"/>
  <c r="D147" i="1"/>
  <c r="A148" i="1"/>
  <c r="D521" i="1"/>
  <c r="A522" i="1"/>
  <c r="D455" i="1"/>
  <c r="A456" i="1"/>
  <c r="D323" i="1"/>
  <c r="A324" i="1"/>
  <c r="D70" i="1"/>
  <c r="A71" i="1"/>
  <c r="D444" i="1"/>
  <c r="A445" i="1"/>
  <c r="D411" i="1"/>
  <c r="A412" i="1"/>
  <c r="D389" i="1"/>
  <c r="A390" i="1"/>
  <c r="D510" i="1"/>
  <c r="A511" i="1"/>
  <c r="D15" i="1"/>
  <c r="A16" i="1"/>
  <c r="A352" i="1"/>
  <c r="D587" i="1"/>
  <c r="A588" i="1"/>
  <c r="D158" i="1"/>
  <c r="A159" i="1"/>
  <c r="D114" i="1"/>
  <c r="A115" i="1"/>
  <c r="D433" i="1"/>
  <c r="A434" i="1"/>
  <c r="D532" i="1"/>
  <c r="A533" i="1"/>
  <c r="D290" i="1"/>
  <c r="A291" i="1"/>
  <c r="D81" i="1"/>
  <c r="A82" i="1"/>
  <c r="D181" i="1"/>
  <c r="A187" i="1"/>
  <c r="D257" i="1"/>
  <c r="A258" i="1"/>
  <c r="D48" i="1"/>
  <c r="A49" i="1"/>
  <c r="D268" i="1"/>
  <c r="A269" i="1"/>
  <c r="D499" i="1"/>
  <c r="A500" i="1"/>
  <c r="D466" i="1"/>
  <c r="A467" i="1"/>
  <c r="D356" i="1"/>
  <c r="A357" i="1"/>
  <c r="D279" i="1"/>
  <c r="A280" i="1"/>
  <c r="D598" i="1"/>
  <c r="A599" i="1"/>
  <c r="D565" i="1"/>
  <c r="A566" i="1"/>
  <c r="D125" i="1"/>
  <c r="A126" i="1"/>
  <c r="D576" i="1"/>
  <c r="A577" i="1"/>
  <c r="D312" i="1"/>
  <c r="A313" i="1"/>
  <c r="D59" i="1"/>
  <c r="A60" i="1"/>
  <c r="M4" i="1"/>
  <c r="L4" i="1" s="1"/>
  <c r="L5" i="1"/>
  <c r="H180" i="1"/>
  <c r="G180" i="1" s="1"/>
  <c r="G181" i="1"/>
  <c r="A367" i="1" l="1"/>
  <c r="A488" i="1"/>
  <c r="A169" i="1"/>
  <c r="A103" i="1"/>
  <c r="R181" i="1"/>
  <c r="A565" i="1"/>
  <c r="R565" i="1"/>
  <c r="A279" i="1"/>
  <c r="R279" i="1"/>
  <c r="A48" i="1"/>
  <c r="R48" i="1"/>
  <c r="A532" i="1"/>
  <c r="R532" i="1"/>
  <c r="A433" i="1"/>
  <c r="R433" i="1"/>
  <c r="A158" i="1"/>
  <c r="R158" i="1"/>
  <c r="A334" i="1"/>
  <c r="R334" i="1"/>
  <c r="A400" i="1"/>
  <c r="R400" i="1"/>
  <c r="A136" i="1"/>
  <c r="R136" i="1"/>
  <c r="D4" i="1"/>
  <c r="R5" i="1"/>
  <c r="E180" i="1"/>
  <c r="S180" i="1" s="1"/>
  <c r="S181" i="1"/>
  <c r="A15" i="1"/>
  <c r="R15" i="1"/>
  <c r="A389" i="1"/>
  <c r="R389" i="1"/>
  <c r="A444" i="1"/>
  <c r="R444" i="1"/>
  <c r="A323" i="1"/>
  <c r="R323" i="1"/>
  <c r="A521" i="1"/>
  <c r="R521" i="1"/>
  <c r="A224" i="1"/>
  <c r="R224" i="1"/>
  <c r="A26" i="1"/>
  <c r="R26" i="1"/>
  <c r="A235" i="1"/>
  <c r="R235" i="1"/>
  <c r="A422" i="1"/>
  <c r="R422" i="1"/>
  <c r="R213" i="1"/>
  <c r="A213" i="1"/>
  <c r="E4" i="1"/>
  <c r="S4" i="1" s="1"/>
  <c r="S5" i="1"/>
  <c r="A510" i="1"/>
  <c r="R510" i="1"/>
  <c r="A411" i="1"/>
  <c r="R411" i="1"/>
  <c r="A70" i="1"/>
  <c r="R70" i="1"/>
  <c r="A455" i="1"/>
  <c r="R455" i="1"/>
  <c r="A147" i="1"/>
  <c r="R147" i="1"/>
  <c r="A92" i="1"/>
  <c r="R92" i="1"/>
  <c r="A312" i="1"/>
  <c r="R312" i="1"/>
  <c r="A466" i="1"/>
  <c r="R466" i="1"/>
  <c r="A290" i="1"/>
  <c r="R290" i="1"/>
  <c r="A114" i="1"/>
  <c r="R114" i="1"/>
  <c r="A37" i="1"/>
  <c r="R37" i="1"/>
  <c r="A477" i="1"/>
  <c r="R477" i="1"/>
  <c r="A543" i="1"/>
  <c r="R543" i="1"/>
  <c r="A202" i="1"/>
  <c r="R202" i="1"/>
  <c r="A554" i="1"/>
  <c r="R554" i="1"/>
  <c r="E345" i="1"/>
  <c r="S345" i="1" s="1"/>
  <c r="S346" i="1"/>
  <c r="A59" i="1"/>
  <c r="R59" i="1"/>
  <c r="A576" i="1"/>
  <c r="R576" i="1"/>
  <c r="A125" i="1"/>
  <c r="R125" i="1"/>
  <c r="A598" i="1"/>
  <c r="R598" i="1"/>
  <c r="A356" i="1"/>
  <c r="R356" i="1"/>
  <c r="A499" i="1"/>
  <c r="R499" i="1"/>
  <c r="A268" i="1"/>
  <c r="R268" i="1"/>
  <c r="A257" i="1"/>
  <c r="R257" i="1"/>
  <c r="A81" i="1"/>
  <c r="R81" i="1"/>
  <c r="A587" i="1"/>
  <c r="R587" i="1"/>
  <c r="R345" i="1"/>
  <c r="A246" i="1"/>
  <c r="R246" i="1"/>
  <c r="A191" i="1"/>
  <c r="R191" i="1"/>
  <c r="A301" i="1"/>
  <c r="R301" i="1"/>
  <c r="A378" i="1"/>
  <c r="R378" i="1"/>
  <c r="A5" i="1"/>
  <c r="D180" i="1"/>
  <c r="A181" i="1"/>
  <c r="A345" i="1" l="1"/>
  <c r="A4" i="1"/>
  <c r="R4" i="1"/>
  <c r="A180" i="1"/>
  <c r="R180" i="1"/>
</calcChain>
</file>

<file path=xl/sharedStrings.xml><?xml version="1.0" encoding="utf-8"?>
<sst xmlns="http://schemas.openxmlformats.org/spreadsheetml/2006/main" count="1339" uniqueCount="172">
  <si>
    <t>ორგანიზაციული კოდი</t>
  </si>
  <si>
    <t>დასახელება</t>
  </si>
  <si>
    <t>საბიუჯეტო სახსრები</t>
  </si>
  <si>
    <t>საკუთარი სახსრები</t>
  </si>
  <si>
    <t>ხარჯები</t>
  </si>
  <si>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</si>
  <si>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</si>
  <si>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</si>
  <si>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</si>
  <si>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</si>
  <si>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</si>
  <si>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მიმდინარე ტრანსფერები, რომელიც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</si>
  <si>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</si>
  <si>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არაფინანსური აქტივების ზრდა</t>
  </si>
  <si>
    <t>27 01 04</t>
  </si>
  <si>
    <t>სოციალური და ჯანმრთელობის დაცვის პროგრამების მართვა</t>
  </si>
  <si>
    <t>27 01 04 01</t>
  </si>
  <si>
    <t>სსიპ - სოციალური მომსახურების სააგენტო (აპარატი)</t>
  </si>
  <si>
    <t>27 01 04 02</t>
  </si>
  <si>
    <t>სსიპ - სოციალური მომსახურების სააგენტოს იმერეთის სამხარეო ცენტრი</t>
  </si>
  <si>
    <t>27 01 04 03</t>
  </si>
  <si>
    <t>სსიპ - სოციალური მომსახურების სააგენტოს კახეთის სამხარეო ცენტრი</t>
  </si>
  <si>
    <t>27 01 04 04</t>
  </si>
  <si>
    <t>სსიპ - სოციალური მომსახურების სააგენტოს ქვემო ქართლის სამხარეო ცენტრი</t>
  </si>
  <si>
    <t>27 01 04 05</t>
  </si>
  <si>
    <t>სსიპ - სოციალური მომსახურების სააგენტოს შიდა ქართლის სამხარეო ცენტრი</t>
  </si>
  <si>
    <t>27 01 04 06</t>
  </si>
  <si>
    <t>სსიპ - სოციალური მომსახურების სააგენტოს სამეგრელო-ზემო სვანეთის სამხარეო ცენტრი</t>
  </si>
  <si>
    <t>27 01 04 07</t>
  </si>
  <si>
    <t>სსიპ - სოციალური მომსახურების სააგენტოს სამცხე-ჯავახეთის სამხარეო ცენტრი</t>
  </si>
  <si>
    <t>27 01 04 08</t>
  </si>
  <si>
    <t>სსიპ - სოციალური მომსახურების სააგენტოს მცხეთა-მთიანეთის სამხარეო ცენტრი</t>
  </si>
  <si>
    <t>27 01 04 09</t>
  </si>
  <si>
    <t>სსიპ - სოციალური მომსახურების სააგენტოს გურიის სამხარეო ცენტრი</t>
  </si>
  <si>
    <t>27 01 04 10</t>
  </si>
  <si>
    <t>სსიპ - სოციალური მომსახურების სააგენტოს რაჭა-ლეჩხუმისა და ქვემო სვანეთის სამხარეო ცენტრი</t>
  </si>
  <si>
    <t>27 01 04 11</t>
  </si>
  <si>
    <t>სსიპ - სოციალური მომსახურების სააგენტოს აჭარის ა.რ. ფილიალი</t>
  </si>
  <si>
    <t>27 01 04 12</t>
  </si>
  <si>
    <t>ოკუპირებული ტერიტორიებიდან დევნილთა იმერეთის, გურიის, რაჭა-ლეჩხუმისა და ქვემო სვანეთის ტერიტორიული ორგანო</t>
  </si>
  <si>
    <t>27 01 04 13</t>
  </si>
  <si>
    <t>ოკუპირებული ტერიტორიებიდან დევნილთა აჭარისა და სამეგრელო-ზემო სვანეთის ტერიტორიული ორგანო</t>
  </si>
  <si>
    <t>27 02 01</t>
  </si>
  <si>
    <t>მოსახლეობის საპენსიო უზრუნველყოფა</t>
  </si>
  <si>
    <t>27 02 02</t>
  </si>
  <si>
    <t>მოსახლეობის მიზნობრივი ჯგუფების სოციალური დახმარება</t>
  </si>
  <si>
    <t>27 02 03</t>
  </si>
  <si>
    <t>სოციალური რეაბილიტაცია და ბავშვზე ზრუნვა</t>
  </si>
  <si>
    <t>27 02 03 01</t>
  </si>
  <si>
    <t>კრიზისულ მდგომარეობაში მყოფი ბავშვიანი ოჯახების დახმარება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</si>
  <si>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</si>
  <si>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</si>
  <si>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</si>
  <si>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</si>
  <si>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</si>
  <si>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</si>
  <si>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</si>
  <si>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</si>
  <si>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</si>
  <si>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დამხმარე საშუალებებით უზრუნველყოფა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</si>
  <si>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</si>
  <si>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</si>
  <si>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</si>
  <si>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</si>
  <si>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</si>
  <si>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მინდობით აღზრდა</t>
  </si>
  <si>
    <t>27 02 03 10</t>
  </si>
  <si>
    <t>მცირე საოჯახო ტიპის სახლებში მომსახურებით უზრუნველყოფა</t>
  </si>
  <si>
    <t>27 02 03 11</t>
  </si>
  <si>
    <t>მიუსაფარ ბავშვთა თავშესაფრით უზრუნველყოფა</t>
  </si>
  <si>
    <t>27 02 03 12</t>
  </si>
  <si>
    <t>სათემო ორგანიზაციებში მომსახურებით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</si>
  <si>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</si>
  <si>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</si>
  <si>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</si>
  <si>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</si>
  <si>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</si>
  <si>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</si>
  <si>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27 02 04 01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</si>
  <si>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</si>
  <si>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27 02 04 02</t>
  </si>
  <si>
    <t>სოციალური შეღავათები მაღალმთიან დასახლებაში-სოციალური პაკეტის მიმღებ პირთა დანამატი</t>
  </si>
  <si>
    <t>27 02 04 03</t>
  </si>
  <si>
    <t>სოციალური შეღავათები მაღალმთიან დასახლებაში-სხვა დანარჩენი კატეგორიებისთვის</t>
  </si>
  <si>
    <t>27 02 04 04</t>
  </si>
  <si>
    <t>სოციალური შეღავათები მაღალმთიან დასახლებაში-მოხმარებული ელექტროენერგიის საფასური</t>
  </si>
  <si>
    <t>27 03 01</t>
  </si>
  <si>
    <t>მოსახლეობის საყოველთაო ჯანმრთელობის დაცვა</t>
  </si>
  <si>
    <t>ტუბერკულოზის მართვა</t>
  </si>
  <si>
    <t>27 03 02 06 01</t>
  </si>
  <si>
    <t>27 03 02 07 01</t>
  </si>
  <si>
    <t>აივ ინფექციის/შიდსი</t>
  </si>
  <si>
    <t>დედათა და ბავშვთა ჯანმრთელობა</t>
  </si>
  <si>
    <t>27 03 02 08 01</t>
  </si>
  <si>
    <t>27 03 02 09</t>
  </si>
  <si>
    <t>ნარკომანიით დაავადებულ პაციენტთა მკურნალობა</t>
  </si>
  <si>
    <t>C ჰეპატიტის მართვა</t>
  </si>
  <si>
    <t>27 03 02 11 01</t>
  </si>
  <si>
    <t>27 03 02 12</t>
  </si>
  <si>
    <t>ინფექციური დაავადებების მართვა</t>
  </si>
  <si>
    <t>27 03 03 01</t>
  </si>
  <si>
    <t>ფსიქიკური ჯანმრთელობა</t>
  </si>
  <si>
    <t>27 03 03 02</t>
  </si>
  <si>
    <t>დიაბეტის მართვა</t>
  </si>
  <si>
    <t>27 03 03 03</t>
  </si>
  <si>
    <t>ბავშვთა ონკოჰემატოლოგიური მომსახურება</t>
  </si>
  <si>
    <t>27 03 03 04</t>
  </si>
  <si>
    <t>დიალიზი და თირკმლის ტრანსპლანტაცია</t>
  </si>
  <si>
    <t>27 03 03 05</t>
  </si>
  <si>
    <t>ინკურაბელურ პაციენტთა პალიატიური მზრუნველობა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</si>
  <si>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</si>
  <si>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</si>
  <si>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</si>
  <si>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</t>
  </si>
  <si>
    <t>27 03 03 08</t>
  </si>
  <si>
    <t>რეფერალური მომსახურება</t>
  </si>
  <si>
    <t>27 03 03 09</t>
  </si>
  <si>
    <t>თავდაცვის ძალებში გასაწვევ მოქალაქეთა სამედიცინო შემოწმება</t>
  </si>
  <si>
    <t>27 03 03 10</t>
  </si>
  <si>
    <t>ქრონიკული დაავადებების სამკურნალო მედიკამენტებით უზრუნველყოფა</t>
  </si>
  <si>
    <t>27 06 03 02</t>
  </si>
  <si>
    <t>დევნილი ოჯახების მიერ გრძელვადიანი საცხოვრებლით უზრუნველყოფის მიზნით შევსებული განაცხადების ელექტრონულ მოდულში ასახვა</t>
  </si>
  <si>
    <t>27 06 03 03</t>
  </si>
  <si>
    <t>ოკუპირებულ ტერიტორიებზე არსებული უძრავი ქონების იდენტიფიკაცია და აღრიცხვა-დეკლარირება</t>
  </si>
  <si>
    <t>ფორმულა</t>
  </si>
  <si>
    <t>სულ</t>
  </si>
  <si>
    <t>I კვ</t>
  </si>
  <si>
    <t>II კვ</t>
  </si>
  <si>
    <t>III კვ</t>
  </si>
  <si>
    <t>IV კვ</t>
  </si>
  <si>
    <t>კონტროლი</t>
  </si>
  <si>
    <t>საბიუჯეტო</t>
  </si>
  <si>
    <t>საკუთარი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</si>
  <si>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2020 წლის სახელმწიფო ბიუჯეტის კვარტალური განწერა</t>
  </si>
  <si>
    <t>პროგრამული კოდი</t>
  </si>
  <si>
    <t>(საკუთარი/სხვა) სახსრები კონტროლი</t>
  </si>
  <si>
    <t>კანონმდებლობით ნებადართული (საკუთარის/სხვა) სახსრები</t>
  </si>
  <si>
    <t>I კვ.</t>
  </si>
  <si>
    <t>II კვ.</t>
  </si>
  <si>
    <t>III კვ.</t>
  </si>
  <si>
    <t>IV კვ.</t>
  </si>
  <si>
    <r>
      <rPr>
        <b/>
        <sz val="10"/>
        <color rgb="FF000000"/>
        <rFont val="Sylfaen"/>
        <family val="2"/>
      </rPr>
      <t>შემოსულობები</t>
    </r>
  </si>
  <si>
    <r>
      <rPr>
        <sz val="10"/>
        <color rgb="FF000000"/>
        <rFont val="Sylfaen"/>
        <family val="2"/>
      </rPr>
      <t>შემოსულობები სხვა შემოსავლებიდან</t>
    </r>
  </si>
  <si>
    <r>
      <rPr>
        <sz val="10"/>
        <color rgb="FF000000"/>
        <rFont val="Sylfaen"/>
        <family val="2"/>
      </rPr>
      <t>შემოსულობები არაფინანსური აქტივებიდან</t>
    </r>
  </si>
  <si>
    <r>
      <rPr>
        <sz val="10"/>
        <color rgb="FF000000"/>
        <rFont val="Sylfaen"/>
        <family val="2"/>
      </rPr>
      <t>შემოსულობები ფინანსური აქტივებიდან</t>
    </r>
  </si>
  <si>
    <r>
      <rPr>
        <sz val="10"/>
        <color rgb="FF000000"/>
        <rFont val="Sylfaen"/>
        <family val="2"/>
      </rPr>
      <t>შემოსავლები ვალდებულების ზრდიდან</t>
    </r>
  </si>
  <si>
    <r>
      <rPr>
        <sz val="10"/>
        <color rgb="FF000000"/>
        <rFont val="Sylfaen"/>
        <family val="2"/>
      </rPr>
      <t>გრანტები</t>
    </r>
  </si>
  <si>
    <t>გადასახდელები</t>
  </si>
  <si>
    <t/>
  </si>
  <si>
    <r>
      <rPr>
        <sz val="10"/>
        <color rgb="FF000000"/>
        <rFont val="Sylfaen"/>
        <family val="1"/>
        <charset val="204"/>
      </rPr>
      <t>ხარჯები</t>
    </r>
  </si>
  <si>
    <r>
      <rPr>
        <sz val="10"/>
        <color rgb="FF000000"/>
        <rFont val="Sylfaen"/>
        <family val="1"/>
        <charset val="204"/>
      </rPr>
      <t>შრომის ანაზღაურება</t>
    </r>
  </si>
  <si>
    <r>
      <rPr>
        <sz val="10"/>
        <color rgb="FF000000"/>
        <rFont val="Sylfaen"/>
        <family val="1"/>
        <charset val="204"/>
      </rPr>
      <t>საქონელი და მომსახურება</t>
    </r>
  </si>
  <si>
    <r>
      <rPr>
        <sz val="10"/>
        <color rgb="FF000000"/>
        <rFont val="Sylfaen"/>
        <family val="1"/>
        <charset val="204"/>
      </rPr>
      <t>პროცენტი</t>
    </r>
  </si>
  <si>
    <r>
      <rPr>
        <sz val="10"/>
        <color rgb="FF000000"/>
        <rFont val="Sylfaen"/>
        <family val="1"/>
        <charset val="204"/>
      </rPr>
      <t>სუბსიდიები</t>
    </r>
  </si>
  <si>
    <r>
      <rPr>
        <sz val="10"/>
        <color rgb="FF000000"/>
        <rFont val="Sylfaen"/>
        <family val="1"/>
        <charset val="204"/>
      </rPr>
      <t>გრანტები</t>
    </r>
  </si>
  <si>
    <r>
      <rPr>
        <sz val="10"/>
        <color rgb="FF000000"/>
        <rFont val="Sylfaen"/>
        <family val="1"/>
        <charset val="204"/>
      </rPr>
      <t>სოციალური უზრუნველყოფა</t>
    </r>
  </si>
  <si>
    <r>
      <rPr>
        <sz val="10"/>
        <color rgb="FF000000"/>
        <rFont val="Sylfaen"/>
        <family val="1"/>
        <charset val="204"/>
      </rPr>
      <t>სხვა ხარჯები</t>
    </r>
  </si>
  <si>
    <r>
      <rPr>
        <sz val="10"/>
        <color rgb="FF000000"/>
        <rFont val="Sylfaen"/>
        <family val="1"/>
        <charset val="204"/>
      </rPr>
      <t>არაფინანსური აქტივების ზრდა</t>
    </r>
  </si>
  <si>
    <r>
      <rPr>
        <sz val="10"/>
        <color rgb="FF000000"/>
        <rFont val="Sylfaen"/>
        <family val="1"/>
        <charset val="204"/>
      </rPr>
      <t>ფინანსური აქტივების ზრდა</t>
    </r>
  </si>
  <si>
    <r>
      <rPr>
        <sz val="10"/>
        <color rgb="FF000000"/>
        <rFont val="Sylfaen"/>
        <family val="1"/>
        <charset val="204"/>
      </rPr>
      <t>ვალდებულებების კლება</t>
    </r>
  </si>
  <si>
    <t>ნაშთის ცვლილება</t>
  </si>
  <si>
    <t>ნაშთი პერიოდის დასაწყისში</t>
  </si>
  <si>
    <t>ნაშთი პერიოდის ბოლოს</t>
  </si>
  <si>
    <t>1.4.2.3.1.9 სხვა არაკლასიფიცირებული საქონლის რეალიზაციიდან</t>
  </si>
  <si>
    <t>1.4.2.3.2.9 შემოსავალი სხვა არაკლასიფიცირებული მომსახურების გაწევიდან</t>
  </si>
  <si>
    <t>განმახორციელებელი</t>
  </si>
  <si>
    <t>სოც. სააგენტო</t>
  </si>
  <si>
    <t>27 02 01 საპენსიო უზრუნველყოფის თანხების ოდენობასა და ჩვენს მიერ დათვლილ მონაცემებს შორის 40,74 მლნ. სხვაობა</t>
  </si>
  <si>
    <t>27 02 04 01 სოციალური შეღავათები მაღალმთიან დასახლებაში - სახელმწიფო პენსიის მიმღებ პირთა დანამატის თანხების ოდენობასა და ჩვენს მიერ დათვლილ მონაცემებს შორის 1,42 მლნ. სხვაობა</t>
  </si>
  <si>
    <t>27 02 04 02 სოციალური შეღავათები მაღალმთიან დასახლებაში - სოციალური პაკეტის მიმღებ პირთა დანამატის თანხების ოდენობასა და ჩვენს მიერ დათვლილ მონაცემებს შორის 0,45 მლნ. სხვაობა</t>
  </si>
  <si>
    <t>27 02 04 03 სოციალური შეღავათები მაღალმთიან დასახლებაში-სხვა დანარჩენი კატეგორიების თანხების ოდენობასა და ჩვენს მიერ დათვლილ მონაცემებს შორის 0,47 მლნ. სხვაობა</t>
  </si>
  <si>
    <t>27 02 02  მოსახლეობის მიზნობრივი ჯგუფების სოციალური დახმარებათანხების ოდენობასა და ჩვენს მიერ დათვლილ მონაცემებს შორის 4.71მლნ. სხვაობა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</si>
</sst>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10409]#,##0.0;\-#,##0.0"/>
    <numFmt numFmtId="165" formatCode="_(* #,##0.0_);_(* \(#,##0.0\);_(* &quot;-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4"/>
      <color theme="1"/>
      <name val="Sylfaen"/>
      <family val="1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6"/>
      <color rgb="FF000000"/>
      <name val="Sylfaen"/>
      <family val="1"/>
      <charset val="204"/>
    </font>
    <font>
      <b/>
      <sz val="11"/>
      <color rgb="FFFF0000"/>
      <name val="Calibri"/>
      <family val="2"/>
    </font>
    <font>
      <sz val="11"/>
      <name val="Calibri"/>
      <family val="2"/>
      <charset val="204"/>
    </font>
    <font>
      <b/>
      <sz val="9"/>
      <color rgb="FF000000"/>
      <name val="Sylfaen"/>
      <family val="1"/>
      <charset val="204"/>
    </font>
    <font>
      <b/>
      <sz val="11"/>
      <color rgb="FF000000"/>
      <name val="Sylfaen"/>
      <family val="1"/>
      <charset val="204"/>
    </font>
    <font>
      <b/>
      <sz val="10"/>
      <color rgb="FFFF0000"/>
      <name val="Sylfaen"/>
      <family val="1"/>
      <charset val="204"/>
    </font>
    <font>
      <b/>
      <sz val="11"/>
      <name val="Calibri"/>
      <family val="2"/>
    </font>
    <font>
      <b/>
      <sz val="11"/>
      <name val="Sylfaen"/>
      <family val="1"/>
    </font>
    <font>
      <sz val="8"/>
      <name val="Arial"/>
      <family val="2"/>
    </font>
    <font>
      <b/>
      <sz val="12"/>
      <color rgb="FF000000"/>
      <name val="Sylfaen"/>
      <family val="1"/>
    </font>
    <font>
      <b/>
      <sz val="10"/>
      <color rgb="FF000000"/>
      <name val="Sylfaen"/>
      <family val="1"/>
      <charset val="204"/>
    </font>
    <font>
      <b/>
      <sz val="11"/>
      <color theme="4" tint="-0.249977111117893"/>
      <name val="Sylfaen"/>
      <family val="1"/>
    </font>
    <font>
      <sz val="10"/>
      <color rgb="FF000000"/>
      <name val="Sylfaen"/>
      <family val="1"/>
      <charset val="204"/>
    </font>
    <font>
      <b/>
      <sz val="10"/>
      <color rgb="FF000000"/>
      <name val="Sylfaen"/>
      <family val="2"/>
    </font>
    <font>
      <b/>
      <sz val="11"/>
      <color rgb="FFFF0000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color rgb="FF000000"/>
      <name val="Sylfaen"/>
      <family val="2"/>
    </font>
    <font>
      <sz val="10"/>
      <color rgb="FFFF0000"/>
      <name val="Sylfaen"/>
      <family val="1"/>
      <charset val="204"/>
    </font>
    <font>
      <sz val="10"/>
      <color theme="1"/>
      <name val="Sylfaen"/>
      <family val="1"/>
    </font>
    <font>
      <b/>
      <sz val="12"/>
      <color rgb="FF000000"/>
      <name val="Sylfaen"/>
      <family val="1"/>
      <charset val="204"/>
    </font>
    <font>
      <sz val="10"/>
      <color theme="1"/>
      <name val="Sylfaen"/>
      <family val="1"/>
      <charset val="204"/>
    </font>
    <font>
      <sz val="12"/>
      <color theme="1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4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6" fillId="0" borderId="2" xfId="1" applyNumberFormat="1" applyFont="1" applyFill="1" applyBorder="1" applyAlignment="1" applyProtection="1">
      <alignment vertical="center" wrapText="1" readingOrder="1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>
      <alignment vertical="center"/>
    </xf>
    <xf numFmtId="0" fontId="1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Fill="1" applyAlignment="1">
      <alignment horizontal="center" vertical="center"/>
    </xf>
    <xf numFmtId="0" fontId="15" fillId="0" borderId="8" xfId="1" applyNumberFormat="1" applyFont="1" applyFill="1" applyBorder="1" applyAlignment="1">
      <alignment horizontal="center" vertical="center" wrapText="1" readingOrder="1"/>
    </xf>
    <xf numFmtId="0" fontId="10" fillId="0" borderId="8" xfId="1" applyNumberFormat="1" applyFont="1" applyFill="1" applyBorder="1" applyAlignment="1">
      <alignment vertical="center" wrapText="1" readingOrder="1"/>
    </xf>
    <xf numFmtId="0" fontId="16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8" xfId="1" applyNumberFormat="1" applyFont="1" applyFill="1" applyBorder="1" applyAlignment="1">
      <alignment vertical="center" wrapText="1" readingOrder="1"/>
    </xf>
    <xf numFmtId="164" fontId="20" fillId="0" borderId="8" xfId="1" applyNumberFormat="1" applyFont="1" applyFill="1" applyBorder="1" applyAlignment="1" applyProtection="1">
      <alignment horizontal="center" vertical="center" wrapText="1"/>
    </xf>
    <xf numFmtId="164" fontId="21" fillId="0" borderId="8" xfId="1" applyNumberFormat="1" applyFont="1" applyFill="1" applyBorder="1" applyAlignment="1" applyProtection="1">
      <alignment horizontal="center" vertical="center" wrapText="1"/>
    </xf>
    <xf numFmtId="0" fontId="18" fillId="0" borderId="8" xfId="1" applyNumberFormat="1" applyFont="1" applyFill="1" applyBorder="1" applyAlignment="1">
      <alignment horizontal="left" vertical="center" wrapText="1" indent="1" readingOrder="1"/>
    </xf>
    <xf numFmtId="164" fontId="23" fillId="0" borderId="8" xfId="1" applyNumberFormat="1" applyFont="1" applyFill="1" applyBorder="1" applyAlignment="1" applyProtection="1">
      <alignment horizontal="center" vertical="center" wrapText="1"/>
    </xf>
    <xf numFmtId="164" fontId="24" fillId="0" borderId="8" xfId="1" applyNumberFormat="1" applyFont="1" applyFill="1" applyBorder="1" applyAlignment="1" applyProtection="1">
      <alignment horizontal="center" vertical="center" wrapText="1"/>
    </xf>
    <xf numFmtId="0" fontId="25" fillId="0" borderId="8" xfId="1" applyNumberFormat="1" applyFont="1" applyFill="1" applyBorder="1" applyAlignment="1">
      <alignment horizontal="center" vertical="center" wrapText="1" readingOrder="1"/>
    </xf>
    <xf numFmtId="0" fontId="16" fillId="0" borderId="8" xfId="1" applyNumberFormat="1" applyFont="1" applyFill="1" applyBorder="1" applyAlignment="1">
      <alignment vertical="center" wrapText="1" readingOrder="1"/>
    </xf>
    <xf numFmtId="0" fontId="18" fillId="0" borderId="8" xfId="1" applyNumberFormat="1" applyFont="1" applyFill="1" applyBorder="1" applyAlignment="1">
      <alignment horizontal="left" vertical="center" wrapText="1" indent="2" readingOrder="1"/>
    </xf>
    <xf numFmtId="0" fontId="5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165" fontId="26" fillId="0" borderId="8" xfId="2" applyNumberFormat="1" applyFont="1" applyFill="1" applyBorder="1" applyAlignment="1" applyProtection="1">
      <alignment horizontal="center" vertical="center" wrapText="1"/>
    </xf>
    <xf numFmtId="0" fontId="18" fillId="0" borderId="8" xfId="1" applyNumberFormat="1" applyFont="1" applyFill="1" applyBorder="1" applyAlignment="1">
      <alignment horizontal="left" vertical="center" wrapText="1" indent="3" readingOrder="1"/>
    </xf>
    <xf numFmtId="0" fontId="18" fillId="0" borderId="8" xfId="1" applyNumberFormat="1" applyFont="1" applyFill="1" applyBorder="1" applyAlignment="1">
      <alignment horizontal="left" vertical="center" wrapText="1" indent="4" readingOrder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24" fillId="0" borderId="8" xfId="1" applyNumberFormat="1" applyFont="1" applyFill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7" xfId="1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7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3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4" xfId="1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Fill="1" applyBorder="1" applyAlignment="1" applyProtection="1">
      <alignment horizontal="center" vertical="center" wrapText="1"/>
      <protection locked="0"/>
    </xf>
    <xf numFmtId="0" fontId="27" fillId="4" borderId="0" xfId="0" applyFont="1" applyFill="1" applyAlignment="1">
      <alignment wrapText="1"/>
    </xf>
    <xf numFmtId="0" fontId="27" fillId="0" borderId="0" xfId="0" applyFont="1" applyAlignment="1">
      <alignment wrapText="1"/>
    </xf>
  </cellXfs>
  <cellStyles count="3">
    <cellStyle name="Comma 2" xfId="2"/>
    <cellStyle name="Normal" xfId="0" builtinId="0"/>
    <cellStyle name="Normal 2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T608"/>
  <sheetViews>
    <sheetView tabSelected="1" view="pageBreakPreview" zoomScaleNormal="90" zoomScaleSheetLayoutView="100" workbookViewId="0">
      <pane xSplit="3" ySplit="3" topLeftCell="G4" activePane="bottomRight" state="frozen"/>
      <selection pane="topRight" activeCell="C1" sqref="C1"/>
      <selection pane="bottomLeft" activeCell="A4" sqref="A4"/>
      <selection pane="bottomRight" activeCell="Q158" sqref="Q158"/>
    </sheetView>
  </sheetViews>
  <sheetFormatPr defaultRowHeight="15" x14ac:dyDescent="0.25"/>
  <cols>
    <col min="1" max="1" width="3" style="11" customWidth="1"/>
    <col min="2" max="2" width="14.42578125" style="9" customWidth="1"/>
    <col min="3" max="3" width="54.85546875" style="10" customWidth="1"/>
    <col min="4" max="5" width="16.7109375" style="13" customWidth="1"/>
    <col min="6" max="6" width="13.5703125" style="11" hidden="1" customWidth="1"/>
    <col min="7" max="7" width="15.7109375" style="12" customWidth="1"/>
    <col min="8" max="11" width="15.7109375" style="11" customWidth="1"/>
    <col min="12" max="12" width="15.7109375" style="49" customWidth="1"/>
    <col min="13" max="16" width="15.7109375" style="11" customWidth="1"/>
    <col min="17" max="17" width="38.28515625" style="11" customWidth="1"/>
    <col min="18" max="18" width="15.28515625" style="11" customWidth="1"/>
    <col min="19" max="19" width="14" style="11" customWidth="1"/>
    <col min="20" max="20" width="24.5703125" style="50" customWidth="1"/>
    <col min="21" max="16384" width="9.140625" style="11"/>
  </cols>
  <sheetData>
    <row r="1" spans="1:20" ht="52.5" customHeight="1" x14ac:dyDescent="0.25">
      <c r="A1" s="55" t="s">
        <v>133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20" ht="28.5" customHeight="1" x14ac:dyDescent="0.25">
      <c r="B2" s="1"/>
      <c r="C2" s="2"/>
      <c r="D2" s="53" t="s">
        <v>130</v>
      </c>
      <c r="E2" s="53"/>
      <c r="F2" s="3"/>
      <c r="G2" s="54" t="s">
        <v>2</v>
      </c>
      <c r="H2" s="54"/>
      <c r="I2" s="54"/>
      <c r="J2" s="54"/>
      <c r="K2" s="54"/>
      <c r="L2" s="54" t="s">
        <v>3</v>
      </c>
      <c r="M2" s="54"/>
      <c r="N2" s="54"/>
      <c r="O2" s="54"/>
      <c r="P2" s="54"/>
    </row>
    <row r="3" spans="1:20" s="9" customFormat="1" ht="54.75" customHeight="1" x14ac:dyDescent="0.25">
      <c r="B3" s="1" t="s">
        <v>0</v>
      </c>
      <c r="C3" s="1" t="s">
        <v>1</v>
      </c>
      <c r="D3" s="14" t="s">
        <v>2</v>
      </c>
      <c r="E3" s="14" t="s">
        <v>3</v>
      </c>
      <c r="F3" s="1" t="s">
        <v>124</v>
      </c>
      <c r="G3" s="4" t="s">
        <v>125</v>
      </c>
      <c r="H3" s="1" t="s">
        <v>126</v>
      </c>
      <c r="I3" s="1" t="s">
        <v>127</v>
      </c>
      <c r="J3" s="1" t="s">
        <v>128</v>
      </c>
      <c r="K3" s="1" t="s">
        <v>129</v>
      </c>
      <c r="L3" s="47" t="s">
        <v>125</v>
      </c>
      <c r="M3" s="1" t="s">
        <v>126</v>
      </c>
      <c r="N3" s="1" t="s">
        <v>127</v>
      </c>
      <c r="O3" s="1" t="s">
        <v>128</v>
      </c>
      <c r="P3" s="1" t="s">
        <v>129</v>
      </c>
      <c r="R3" s="9" t="s">
        <v>131</v>
      </c>
      <c r="S3" s="9" t="s">
        <v>132</v>
      </c>
      <c r="T3" s="51" t="s">
        <v>165</v>
      </c>
    </row>
    <row r="4" spans="1:20" s="9" customFormat="1" ht="30" x14ac:dyDescent="0.25">
      <c r="A4" s="9" t="str">
        <f t="shared" ref="A4:A45" si="0">IF(D4+E4&gt;0,"a","b")</f>
        <v>a</v>
      </c>
      <c r="B4" s="1" t="s">
        <v>14</v>
      </c>
      <c r="C4" s="5" t="s">
        <v>15</v>
      </c>
      <c r="D4" s="15">
        <f>D5+D14</f>
        <v>21577000</v>
      </c>
      <c r="E4" s="15">
        <f>E5+E14</f>
        <v>40000</v>
      </c>
      <c r="F4" s="16">
        <f>F5+F14</f>
        <v>0</v>
      </c>
      <c r="G4" s="4">
        <f t="shared" ref="G4" si="1">SUM(H4:K4)</f>
        <v>21577000</v>
      </c>
      <c r="H4" s="1">
        <f t="shared" ref="H4:P4" si="2">H5+H14</f>
        <v>5357550</v>
      </c>
      <c r="I4" s="1">
        <f t="shared" si="2"/>
        <v>5655900</v>
      </c>
      <c r="J4" s="1">
        <f t="shared" si="2"/>
        <v>5412650</v>
      </c>
      <c r="K4" s="1">
        <f t="shared" si="2"/>
        <v>5150900</v>
      </c>
      <c r="L4" s="47">
        <f t="shared" ref="L4" si="3">SUM(M4:P4)</f>
        <v>40000</v>
      </c>
      <c r="M4" s="1">
        <f t="shared" si="2"/>
        <v>11000</v>
      </c>
      <c r="N4" s="1">
        <f t="shared" si="2"/>
        <v>10000</v>
      </c>
      <c r="O4" s="1">
        <f t="shared" si="2"/>
        <v>10000</v>
      </c>
      <c r="P4" s="1">
        <f t="shared" si="2"/>
        <v>9000</v>
      </c>
      <c r="R4" s="9" t="str">
        <f t="shared" ref="R4:R44" si="4">IF(D4-G4=0," ","შეცდომა")</f>
        <v xml:space="preserve"> </v>
      </c>
      <c r="S4" s="9" t="str">
        <f t="shared" ref="S4:S44" si="5">IF(E4-L4=0," ","შეცდომა")</f>
        <v xml:space="preserve"> </v>
      </c>
      <c r="T4" s="50" t="s">
        <v>166</v>
      </c>
    </row>
    <row r="5" spans="1:20" x14ac:dyDescent="0.25">
      <c r="A5" s="9" t="str">
        <f t="shared" si="0"/>
        <v>a</v>
      </c>
      <c r="B5" s="1"/>
      <c r="C5" s="2" t="s">
        <v>4</v>
      </c>
      <c r="D5" s="17">
        <f>SUM(D6:D11)</f>
        <v>21357000</v>
      </c>
      <c r="E5" s="17">
        <f>SUM(E6:E11)</f>
        <v>40000</v>
      </c>
      <c r="F5" s="18">
        <f>SUM(F6:F11)</f>
        <v>0</v>
      </c>
      <c r="G5" s="6">
        <f t="shared" ref="G5:G68" si="6">SUM(H5:K5)</f>
        <v>21357000</v>
      </c>
      <c r="H5" s="3">
        <f t="shared" ref="H5:P5" si="7">SUM(H6:H11)</f>
        <v>5337550</v>
      </c>
      <c r="I5" s="3">
        <f t="shared" si="7"/>
        <v>5575900</v>
      </c>
      <c r="J5" s="3">
        <f t="shared" si="7"/>
        <v>5342650</v>
      </c>
      <c r="K5" s="3">
        <f t="shared" si="7"/>
        <v>5100900</v>
      </c>
      <c r="L5" s="48">
        <f t="shared" ref="L5:L68" si="8">SUM(M5:P5)</f>
        <v>40000</v>
      </c>
      <c r="M5" s="3">
        <f t="shared" si="7"/>
        <v>11000</v>
      </c>
      <c r="N5" s="3">
        <f t="shared" si="7"/>
        <v>10000</v>
      </c>
      <c r="O5" s="3">
        <f t="shared" si="7"/>
        <v>10000</v>
      </c>
      <c r="P5" s="3">
        <f t="shared" si="7"/>
        <v>9000</v>
      </c>
      <c r="R5" s="9" t="str">
        <f t="shared" si="4"/>
        <v xml:space="preserve"> </v>
      </c>
      <c r="S5" s="9" t="str">
        <f t="shared" si="5"/>
        <v xml:space="preserve"> </v>
      </c>
      <c r="T5" s="50" t="s">
        <v>166</v>
      </c>
    </row>
    <row r="6" spans="1:20" x14ac:dyDescent="0.25">
      <c r="A6" s="9" t="str">
        <f t="shared" si="0"/>
        <v>a</v>
      </c>
      <c r="B6" s="1"/>
      <c r="C6" s="7" t="s">
        <v>5</v>
      </c>
      <c r="D6" s="17">
        <f>D17+D28+D39+D50+D61+D72+D83+D94+D105+D116+D127+D138+D149</f>
        <v>16007000</v>
      </c>
      <c r="E6" s="17">
        <f t="shared" ref="E6:F10" si="9">E17+E28+E39+E50+E61+E72+E83+E94+E105+E116+E127+E138+E149</f>
        <v>20000</v>
      </c>
      <c r="F6" s="18">
        <f>F17+F28+F39+F50+F61+F72+F83+F94+F105+F116+F127+F138+F149</f>
        <v>0</v>
      </c>
      <c r="G6" s="6">
        <f t="shared" si="6"/>
        <v>16007000</v>
      </c>
      <c r="H6" s="3">
        <f t="shared" ref="H6:P6" si="10">H17+H28+H39+H50+H61+H72+H83+H94+H105+H116+H127+H138+H149</f>
        <v>4000000</v>
      </c>
      <c r="I6" s="3">
        <f t="shared" si="10"/>
        <v>4000000</v>
      </c>
      <c r="J6" s="3">
        <f t="shared" si="10"/>
        <v>4000000</v>
      </c>
      <c r="K6" s="3">
        <f t="shared" si="10"/>
        <v>4007000</v>
      </c>
      <c r="L6" s="48">
        <f t="shared" si="8"/>
        <v>20000</v>
      </c>
      <c r="M6" s="3">
        <f t="shared" si="10"/>
        <v>5000</v>
      </c>
      <c r="N6" s="3">
        <f t="shared" si="10"/>
        <v>5000</v>
      </c>
      <c r="O6" s="3">
        <f t="shared" si="10"/>
        <v>5000</v>
      </c>
      <c r="P6" s="3">
        <f t="shared" si="10"/>
        <v>5000</v>
      </c>
      <c r="R6" s="9" t="str">
        <f t="shared" si="4"/>
        <v xml:space="preserve"> </v>
      </c>
      <c r="S6" s="9" t="str">
        <f t="shared" si="5"/>
        <v xml:space="preserve"> </v>
      </c>
      <c r="T6" s="50" t="s">
        <v>166</v>
      </c>
    </row>
    <row r="7" spans="1:20" x14ac:dyDescent="0.25">
      <c r="A7" s="9" t="str">
        <f t="shared" si="0"/>
        <v>a</v>
      </c>
      <c r="B7" s="1"/>
      <c r="C7" s="7" t="s">
        <v>6</v>
      </c>
      <c r="D7" s="17">
        <f t="shared" ref="D7" si="11">D18+D29+D40+D51+D62+D73+D84+D95+D106+D117+D128+D139+D150</f>
        <v>5070000</v>
      </c>
      <c r="E7" s="17">
        <f t="shared" si="9"/>
        <v>17000</v>
      </c>
      <c r="F7" s="18">
        <f t="shared" si="9"/>
        <v>0</v>
      </c>
      <c r="G7" s="6">
        <f t="shared" si="6"/>
        <v>5070000</v>
      </c>
      <c r="H7" s="3">
        <f t="shared" ref="H7:P7" si="12">H18+H29+H40+H51+H62+H73+H84+H95+H106+H117+H128+H139+H150</f>
        <v>1213000</v>
      </c>
      <c r="I7" s="3">
        <f t="shared" si="12"/>
        <v>1497000</v>
      </c>
      <c r="J7" s="3">
        <f t="shared" si="12"/>
        <v>1299000</v>
      </c>
      <c r="K7" s="3">
        <f t="shared" si="12"/>
        <v>1061000</v>
      </c>
      <c r="L7" s="48">
        <f t="shared" si="8"/>
        <v>17000</v>
      </c>
      <c r="M7" s="3">
        <f t="shared" si="12"/>
        <v>5000</v>
      </c>
      <c r="N7" s="3">
        <f t="shared" si="12"/>
        <v>4000</v>
      </c>
      <c r="O7" s="3">
        <f t="shared" si="12"/>
        <v>4500</v>
      </c>
      <c r="P7" s="3">
        <f t="shared" si="12"/>
        <v>3500</v>
      </c>
      <c r="R7" s="9" t="str">
        <f t="shared" si="4"/>
        <v xml:space="preserve"> </v>
      </c>
      <c r="S7" s="9" t="str">
        <f t="shared" si="5"/>
        <v xml:space="preserve"> </v>
      </c>
      <c r="T7" s="50" t="s">
        <v>166</v>
      </c>
    </row>
    <row r="8" spans="1:20" hidden="1" x14ac:dyDescent="0.25">
      <c r="A8" s="9" t="str">
        <f t="shared" si="0"/>
        <v>b</v>
      </c>
      <c r="B8" s="1"/>
      <c r="C8" s="7" t="s">
        <v>7</v>
      </c>
      <c r="D8" s="17">
        <f t="shared" ref="D8" si="13">D19+D30+D41+D52+D63+D74+D85+D96+D107+D118+D129+D140+D151</f>
        <v>0</v>
      </c>
      <c r="E8" s="17">
        <f t="shared" si="9"/>
        <v>0</v>
      </c>
      <c r="F8" s="18">
        <f t="shared" si="9"/>
        <v>0</v>
      </c>
      <c r="G8" s="6">
        <f t="shared" si="6"/>
        <v>0</v>
      </c>
      <c r="H8" s="3">
        <f t="shared" ref="H8:P8" si="14">H19+H30+H41+H52+H63+H74+H85+H96+H107+H118+H129+H140+H151</f>
        <v>0</v>
      </c>
      <c r="I8" s="3">
        <f t="shared" si="14"/>
        <v>0</v>
      </c>
      <c r="J8" s="3">
        <f t="shared" si="14"/>
        <v>0</v>
      </c>
      <c r="K8" s="3">
        <f t="shared" si="14"/>
        <v>0</v>
      </c>
      <c r="L8" s="48">
        <f t="shared" si="8"/>
        <v>0</v>
      </c>
      <c r="M8" s="3">
        <f t="shared" si="14"/>
        <v>0</v>
      </c>
      <c r="N8" s="3">
        <f t="shared" si="14"/>
        <v>0</v>
      </c>
      <c r="O8" s="3">
        <f t="shared" si="14"/>
        <v>0</v>
      </c>
      <c r="P8" s="3">
        <f t="shared" si="14"/>
        <v>0</v>
      </c>
      <c r="R8" s="9" t="str">
        <f t="shared" si="4"/>
        <v xml:space="preserve"> </v>
      </c>
      <c r="S8" s="9" t="str">
        <f t="shared" si="5"/>
        <v xml:space="preserve"> </v>
      </c>
      <c r="T8" s="50" t="s">
        <v>166</v>
      </c>
    </row>
    <row r="9" spans="1:20" x14ac:dyDescent="0.25">
      <c r="A9" s="9" t="str">
        <f t="shared" si="0"/>
        <v>a</v>
      </c>
      <c r="B9" s="1"/>
      <c r="C9" s="7" t="s">
        <v>8</v>
      </c>
      <c r="D9" s="17">
        <f t="shared" ref="D9" si="15">D20+D31+D42+D53+D64+D75+D86+D97+D108+D119+D130+D141+D152</f>
        <v>45000</v>
      </c>
      <c r="E9" s="17">
        <f t="shared" si="9"/>
        <v>0</v>
      </c>
      <c r="F9" s="18">
        <f t="shared" si="9"/>
        <v>0</v>
      </c>
      <c r="G9" s="6">
        <f t="shared" si="6"/>
        <v>45000</v>
      </c>
      <c r="H9" s="3">
        <f t="shared" ref="H9:P9" si="16">H20+H31+H42+H53+H64+H75+H86+H97+H108+H119+H130+H141+H152</f>
        <v>45000</v>
      </c>
      <c r="I9" s="3">
        <f t="shared" si="16"/>
        <v>0</v>
      </c>
      <c r="J9" s="3">
        <f t="shared" si="16"/>
        <v>0</v>
      </c>
      <c r="K9" s="3">
        <f t="shared" si="16"/>
        <v>0</v>
      </c>
      <c r="L9" s="48">
        <f t="shared" si="8"/>
        <v>0</v>
      </c>
      <c r="M9" s="3">
        <f t="shared" si="16"/>
        <v>0</v>
      </c>
      <c r="N9" s="3">
        <f t="shared" si="16"/>
        <v>0</v>
      </c>
      <c r="O9" s="3">
        <f t="shared" si="16"/>
        <v>0</v>
      </c>
      <c r="P9" s="3">
        <f t="shared" si="16"/>
        <v>0</v>
      </c>
      <c r="R9" s="9" t="str">
        <f t="shared" si="4"/>
        <v xml:space="preserve"> </v>
      </c>
      <c r="S9" s="9" t="str">
        <f t="shared" si="5"/>
        <v xml:space="preserve"> </v>
      </c>
      <c r="T9" s="50" t="s">
        <v>166</v>
      </c>
    </row>
    <row r="10" spans="1:20" x14ac:dyDescent="0.25">
      <c r="A10" s="9" t="str">
        <f t="shared" si="0"/>
        <v>a</v>
      </c>
      <c r="B10" s="1"/>
      <c r="C10" s="7" t="s">
        <v>9</v>
      </c>
      <c r="D10" s="17">
        <f t="shared" ref="D10" si="17">D21+D32+D43+D54+D65+D76+D87+D98+D109+D120+D131+D142+D153</f>
        <v>170000</v>
      </c>
      <c r="E10" s="17">
        <f t="shared" si="9"/>
        <v>0</v>
      </c>
      <c r="F10" s="18">
        <f t="shared" si="9"/>
        <v>0</v>
      </c>
      <c r="G10" s="6">
        <f t="shared" si="6"/>
        <v>170000</v>
      </c>
      <c r="H10" s="3">
        <f t="shared" ref="H10:P10" si="18">H21+H32+H43+H54+H65+H76+H87+H98+H109+H120+H131+H142+H153</f>
        <v>60000</v>
      </c>
      <c r="I10" s="3">
        <f t="shared" si="18"/>
        <v>60000</v>
      </c>
      <c r="J10" s="3">
        <f t="shared" si="18"/>
        <v>30000</v>
      </c>
      <c r="K10" s="3">
        <f t="shared" si="18"/>
        <v>20000</v>
      </c>
      <c r="L10" s="48">
        <f t="shared" si="8"/>
        <v>0</v>
      </c>
      <c r="M10" s="3">
        <f t="shared" si="18"/>
        <v>0</v>
      </c>
      <c r="N10" s="3">
        <f t="shared" si="18"/>
        <v>0</v>
      </c>
      <c r="O10" s="3">
        <f t="shared" si="18"/>
        <v>0</v>
      </c>
      <c r="P10" s="3">
        <f t="shared" si="18"/>
        <v>0</v>
      </c>
      <c r="R10" s="9" t="str">
        <f t="shared" si="4"/>
        <v xml:space="preserve"> </v>
      </c>
      <c r="S10" s="9" t="str">
        <f t="shared" si="5"/>
        <v xml:space="preserve"> </v>
      </c>
      <c r="T10" s="50" t="s">
        <v>166</v>
      </c>
    </row>
    <row r="11" spans="1:20" x14ac:dyDescent="0.25">
      <c r="A11" s="9" t="str">
        <f t="shared" si="0"/>
        <v>a</v>
      </c>
      <c r="B11" s="1"/>
      <c r="C11" s="7" t="s">
        <v>10</v>
      </c>
      <c r="D11" s="17">
        <f>SUM(D12:D13)</f>
        <v>65000</v>
      </c>
      <c r="E11" s="17">
        <f>SUM(E12:E13)</f>
        <v>3000</v>
      </c>
      <c r="F11" s="18">
        <f>SUM(F12:F13)</f>
        <v>0</v>
      </c>
      <c r="G11" s="6">
        <f t="shared" si="6"/>
        <v>65000</v>
      </c>
      <c r="H11" s="3">
        <f t="shared" ref="H11:P11" si="19">SUM(H12:H13)</f>
        <v>19550</v>
      </c>
      <c r="I11" s="3">
        <f t="shared" si="19"/>
        <v>18900</v>
      </c>
      <c r="J11" s="3">
        <f t="shared" si="19"/>
        <v>13650</v>
      </c>
      <c r="K11" s="3">
        <f t="shared" si="19"/>
        <v>12900</v>
      </c>
      <c r="L11" s="48">
        <f t="shared" si="8"/>
        <v>3000</v>
      </c>
      <c r="M11" s="3">
        <f t="shared" si="19"/>
        <v>1000</v>
      </c>
      <c r="N11" s="3">
        <f t="shared" si="19"/>
        <v>1000</v>
      </c>
      <c r="O11" s="3">
        <f t="shared" si="19"/>
        <v>500</v>
      </c>
      <c r="P11" s="3">
        <f t="shared" si="19"/>
        <v>500</v>
      </c>
      <c r="R11" s="9" t="str">
        <f t="shared" si="4"/>
        <v xml:space="preserve"> </v>
      </c>
      <c r="S11" s="9" t="str">
        <f t="shared" si="5"/>
        <v xml:space="preserve"> </v>
      </c>
      <c r="T11" s="50" t="s">
        <v>166</v>
      </c>
    </row>
    <row r="12" spans="1:20" ht="30" x14ac:dyDescent="0.25">
      <c r="A12" s="9" t="str">
        <f t="shared" si="0"/>
        <v>a</v>
      </c>
      <c r="B12" s="1"/>
      <c r="C12" s="8" t="s">
        <v>11</v>
      </c>
      <c r="D12" s="17">
        <f t="shared" ref="D12:E12" si="20">D23+D34+D45+D56+D67+D78+D89+D100+D111+D122+D133+D144+D155</f>
        <v>65000</v>
      </c>
      <c r="E12" s="17">
        <f t="shared" si="20"/>
        <v>3000</v>
      </c>
      <c r="F12" s="18">
        <f t="shared" ref="F12:P12" si="21">F23+F34+F45+F56+F67+F78+F89+F100+F111+F122+F133+F144+F155</f>
        <v>0</v>
      </c>
      <c r="G12" s="6">
        <f t="shared" si="6"/>
        <v>65000</v>
      </c>
      <c r="H12" s="3">
        <f t="shared" si="21"/>
        <v>19550</v>
      </c>
      <c r="I12" s="3">
        <f t="shared" si="21"/>
        <v>18900</v>
      </c>
      <c r="J12" s="3">
        <f t="shared" si="21"/>
        <v>13650</v>
      </c>
      <c r="K12" s="3">
        <f t="shared" si="21"/>
        <v>12900</v>
      </c>
      <c r="L12" s="48">
        <f t="shared" si="8"/>
        <v>3000</v>
      </c>
      <c r="M12" s="3">
        <f t="shared" si="21"/>
        <v>1000</v>
      </c>
      <c r="N12" s="3">
        <f t="shared" si="21"/>
        <v>1000</v>
      </c>
      <c r="O12" s="3">
        <f t="shared" si="21"/>
        <v>500</v>
      </c>
      <c r="P12" s="3">
        <f t="shared" si="21"/>
        <v>500</v>
      </c>
      <c r="R12" s="9" t="str">
        <f t="shared" si="4"/>
        <v xml:space="preserve"> </v>
      </c>
      <c r="S12" s="9" t="str">
        <f t="shared" si="5"/>
        <v xml:space="preserve"> </v>
      </c>
      <c r="T12" s="50" t="s">
        <v>166</v>
      </c>
    </row>
    <row r="13" spans="1:20" ht="30" hidden="1" x14ac:dyDescent="0.25">
      <c r="A13" s="9" t="str">
        <f t="shared" si="0"/>
        <v>b</v>
      </c>
      <c r="B13" s="1"/>
      <c r="C13" s="8" t="s">
        <v>12</v>
      </c>
      <c r="D13" s="17">
        <f t="shared" ref="D13:E13" si="22">D24+D35+D46+D57+D68+D79+D90+D101+D112+D123+D134+D145+D156</f>
        <v>0</v>
      </c>
      <c r="E13" s="17">
        <f t="shared" si="22"/>
        <v>0</v>
      </c>
      <c r="F13" s="18">
        <f t="shared" ref="F13:P13" si="23">F24+F35+F46+F57+F68+F79+F90+F101+F112+F123+F134+F145+F156</f>
        <v>0</v>
      </c>
      <c r="G13" s="6">
        <f t="shared" si="6"/>
        <v>0</v>
      </c>
      <c r="H13" s="3">
        <f t="shared" si="23"/>
        <v>0</v>
      </c>
      <c r="I13" s="3">
        <f t="shared" si="23"/>
        <v>0</v>
      </c>
      <c r="J13" s="3">
        <f t="shared" si="23"/>
        <v>0</v>
      </c>
      <c r="K13" s="3">
        <f t="shared" si="23"/>
        <v>0</v>
      </c>
      <c r="L13" s="48">
        <f t="shared" si="8"/>
        <v>0</v>
      </c>
      <c r="M13" s="3">
        <f t="shared" si="23"/>
        <v>0</v>
      </c>
      <c r="N13" s="3">
        <f t="shared" si="23"/>
        <v>0</v>
      </c>
      <c r="O13" s="3">
        <f t="shared" si="23"/>
        <v>0</v>
      </c>
      <c r="P13" s="3">
        <f t="shared" si="23"/>
        <v>0</v>
      </c>
      <c r="R13" s="9" t="str">
        <f t="shared" si="4"/>
        <v xml:space="preserve"> </v>
      </c>
      <c r="S13" s="9" t="str">
        <f t="shared" si="5"/>
        <v xml:space="preserve"> </v>
      </c>
      <c r="T13" s="50" t="s">
        <v>166</v>
      </c>
    </row>
    <row r="14" spans="1:20" x14ac:dyDescent="0.25">
      <c r="A14" s="9" t="str">
        <f t="shared" si="0"/>
        <v>a</v>
      </c>
      <c r="B14" s="1"/>
      <c r="C14" s="7" t="s">
        <v>13</v>
      </c>
      <c r="D14" s="17">
        <f t="shared" ref="D14:E14" si="24">D25+D36+D47+D58+D69+D80+D91+D102+D113+D124+D135+D146+D157</f>
        <v>220000</v>
      </c>
      <c r="E14" s="17">
        <f t="shared" si="24"/>
        <v>0</v>
      </c>
      <c r="F14" s="18">
        <f t="shared" ref="F14:P14" si="25">F25+F36+F47+F58+F69+F80+F91+F102+F113+F124+F135+F146+F157</f>
        <v>0</v>
      </c>
      <c r="G14" s="6">
        <f t="shared" si="6"/>
        <v>220000</v>
      </c>
      <c r="H14" s="3">
        <f t="shared" si="25"/>
        <v>20000</v>
      </c>
      <c r="I14" s="3">
        <f t="shared" si="25"/>
        <v>80000</v>
      </c>
      <c r="J14" s="3">
        <f t="shared" si="25"/>
        <v>70000</v>
      </c>
      <c r="K14" s="3">
        <f t="shared" si="25"/>
        <v>50000</v>
      </c>
      <c r="L14" s="48">
        <f t="shared" si="8"/>
        <v>0</v>
      </c>
      <c r="M14" s="3">
        <f t="shared" si="25"/>
        <v>0</v>
      </c>
      <c r="N14" s="3">
        <f t="shared" si="25"/>
        <v>0</v>
      </c>
      <c r="O14" s="3">
        <f t="shared" si="25"/>
        <v>0</v>
      </c>
      <c r="P14" s="3">
        <f t="shared" si="25"/>
        <v>0</v>
      </c>
      <c r="R14" s="9" t="str">
        <f t="shared" si="4"/>
        <v xml:space="preserve"> </v>
      </c>
      <c r="S14" s="9" t="str">
        <f t="shared" si="5"/>
        <v xml:space="preserve"> </v>
      </c>
      <c r="T14" s="50" t="s">
        <v>166</v>
      </c>
    </row>
    <row r="15" spans="1:20" s="9" customFormat="1" ht="30" x14ac:dyDescent="0.25">
      <c r="A15" s="9" t="str">
        <f t="shared" si="0"/>
        <v>a</v>
      </c>
      <c r="B15" s="1" t="s">
        <v>16</v>
      </c>
      <c r="C15" s="5" t="s">
        <v>17</v>
      </c>
      <c r="D15" s="15">
        <f>D16+D25</f>
        <v>20737000</v>
      </c>
      <c r="E15" s="15">
        <f>E16+E25</f>
        <v>40000</v>
      </c>
      <c r="F15" s="16">
        <f>F16+F25</f>
        <v>0</v>
      </c>
      <c r="G15" s="4">
        <f t="shared" si="6"/>
        <v>20737000</v>
      </c>
      <c r="H15" s="1">
        <f t="shared" ref="H15:P15" si="26">H16+H25</f>
        <v>5090000</v>
      </c>
      <c r="I15" s="1">
        <f t="shared" si="26"/>
        <v>5405000</v>
      </c>
      <c r="J15" s="1">
        <f t="shared" si="26"/>
        <v>5210000</v>
      </c>
      <c r="K15" s="1">
        <f t="shared" si="26"/>
        <v>5032000</v>
      </c>
      <c r="L15" s="47">
        <f t="shared" si="8"/>
        <v>40000</v>
      </c>
      <c r="M15" s="1">
        <f t="shared" si="26"/>
        <v>11000</v>
      </c>
      <c r="N15" s="1">
        <f t="shared" si="26"/>
        <v>10000</v>
      </c>
      <c r="O15" s="1">
        <f t="shared" si="26"/>
        <v>10000</v>
      </c>
      <c r="P15" s="1">
        <f t="shared" si="26"/>
        <v>9000</v>
      </c>
      <c r="R15" s="9" t="str">
        <f t="shared" si="4"/>
        <v xml:space="preserve"> </v>
      </c>
      <c r="S15" s="9" t="str">
        <f t="shared" si="5"/>
        <v xml:space="preserve"> </v>
      </c>
      <c r="T15" s="50" t="s">
        <v>166</v>
      </c>
    </row>
    <row r="16" spans="1:20" x14ac:dyDescent="0.25">
      <c r="A16" s="9" t="str">
        <f t="shared" si="0"/>
        <v>a</v>
      </c>
      <c r="B16" s="1"/>
      <c r="C16" s="2" t="s">
        <v>4</v>
      </c>
      <c r="D16" s="17">
        <f>SUM(D17:D22)</f>
        <v>20517000</v>
      </c>
      <c r="E16" s="17">
        <f>SUM(E17:E22)</f>
        <v>40000</v>
      </c>
      <c r="F16" s="18">
        <f>SUM(F17:F22)</f>
        <v>0</v>
      </c>
      <c r="G16" s="6">
        <f t="shared" si="6"/>
        <v>20517000</v>
      </c>
      <c r="H16" s="3">
        <f t="shared" ref="H16:P16" si="27">SUM(H17:H22)</f>
        <v>5070000</v>
      </c>
      <c r="I16" s="3">
        <f t="shared" si="27"/>
        <v>5325000</v>
      </c>
      <c r="J16" s="3">
        <f t="shared" si="27"/>
        <v>5140000</v>
      </c>
      <c r="K16" s="3">
        <f t="shared" si="27"/>
        <v>4982000</v>
      </c>
      <c r="L16" s="48">
        <f t="shared" si="8"/>
        <v>40000</v>
      </c>
      <c r="M16" s="3">
        <f t="shared" si="27"/>
        <v>11000</v>
      </c>
      <c r="N16" s="3">
        <f t="shared" si="27"/>
        <v>10000</v>
      </c>
      <c r="O16" s="3">
        <f t="shared" si="27"/>
        <v>10000</v>
      </c>
      <c r="P16" s="3">
        <f t="shared" si="27"/>
        <v>9000</v>
      </c>
      <c r="R16" s="9" t="str">
        <f t="shared" si="4"/>
        <v xml:space="preserve"> </v>
      </c>
      <c r="S16" s="9" t="str">
        <f t="shared" si="5"/>
        <v xml:space="preserve"> </v>
      </c>
      <c r="T16" s="50" t="s">
        <v>166</v>
      </c>
    </row>
    <row r="17" spans="1:20" x14ac:dyDescent="0.25">
      <c r="A17" s="9" t="str">
        <f t="shared" si="0"/>
        <v>a</v>
      </c>
      <c r="B17" s="1"/>
      <c r="C17" s="7" t="s">
        <v>5</v>
      </c>
      <c r="D17" s="17">
        <v>16007000</v>
      </c>
      <c r="E17" s="17">
        <v>20000</v>
      </c>
      <c r="F17" s="18"/>
      <c r="G17" s="6">
        <f t="shared" si="6"/>
        <v>16007000</v>
      </c>
      <c r="H17" s="19">
        <v>4000000</v>
      </c>
      <c r="I17" s="19">
        <v>4000000</v>
      </c>
      <c r="J17" s="19">
        <v>4000000</v>
      </c>
      <c r="K17" s="19">
        <v>4007000</v>
      </c>
      <c r="L17" s="48">
        <f t="shared" si="8"/>
        <v>20000</v>
      </c>
      <c r="M17" s="19">
        <v>5000</v>
      </c>
      <c r="N17" s="19">
        <v>5000</v>
      </c>
      <c r="O17" s="19">
        <v>5000</v>
      </c>
      <c r="P17" s="19">
        <v>5000</v>
      </c>
      <c r="R17" s="9" t="str">
        <f t="shared" si="4"/>
        <v xml:space="preserve"> </v>
      </c>
      <c r="S17" s="9" t="str">
        <f t="shared" si="5"/>
        <v xml:space="preserve"> </v>
      </c>
      <c r="T17" s="50" t="s">
        <v>166</v>
      </c>
    </row>
    <row r="18" spans="1:20" x14ac:dyDescent="0.25">
      <c r="A18" s="9" t="str">
        <f t="shared" si="0"/>
        <v>a</v>
      </c>
      <c r="B18" s="1"/>
      <c r="C18" s="7" t="s">
        <v>6</v>
      </c>
      <c r="D18" s="17">
        <v>4245000</v>
      </c>
      <c r="E18" s="17">
        <v>17000</v>
      </c>
      <c r="F18" s="18"/>
      <c r="G18" s="6">
        <f t="shared" si="6"/>
        <v>4245000</v>
      </c>
      <c r="H18" s="19">
        <v>950000</v>
      </c>
      <c r="I18" s="19">
        <v>1250000</v>
      </c>
      <c r="J18" s="19">
        <v>1100000</v>
      </c>
      <c r="K18" s="19">
        <v>945000</v>
      </c>
      <c r="L18" s="48">
        <f t="shared" si="8"/>
        <v>17000</v>
      </c>
      <c r="M18" s="19">
        <v>5000</v>
      </c>
      <c r="N18" s="19">
        <v>4000</v>
      </c>
      <c r="O18" s="19">
        <v>4500</v>
      </c>
      <c r="P18" s="19">
        <v>3500</v>
      </c>
      <c r="R18" s="9" t="str">
        <f t="shared" si="4"/>
        <v xml:space="preserve"> </v>
      </c>
      <c r="S18" s="9" t="str">
        <f t="shared" si="5"/>
        <v xml:space="preserve"> </v>
      </c>
      <c r="T18" s="50" t="s">
        <v>166</v>
      </c>
    </row>
    <row r="19" spans="1:20" hidden="1" x14ac:dyDescent="0.25">
      <c r="A19" s="9" t="str">
        <f t="shared" si="0"/>
        <v>b</v>
      </c>
      <c r="B19" s="1"/>
      <c r="C19" s="7" t="s">
        <v>7</v>
      </c>
      <c r="D19" s="17"/>
      <c r="E19" s="17"/>
      <c r="F19" s="18"/>
      <c r="G19" s="6">
        <f t="shared" si="6"/>
        <v>0</v>
      </c>
      <c r="H19" s="19"/>
      <c r="I19" s="19"/>
      <c r="J19" s="19"/>
      <c r="K19" s="19"/>
      <c r="L19" s="48">
        <f t="shared" si="8"/>
        <v>0</v>
      </c>
      <c r="M19" s="19"/>
      <c r="N19" s="19"/>
      <c r="O19" s="19"/>
      <c r="P19" s="19"/>
      <c r="R19" s="9" t="str">
        <f t="shared" si="4"/>
        <v xml:space="preserve"> </v>
      </c>
      <c r="S19" s="9" t="str">
        <f t="shared" si="5"/>
        <v xml:space="preserve"> </v>
      </c>
      <c r="T19" s="50" t="s">
        <v>166</v>
      </c>
    </row>
    <row r="20" spans="1:20" x14ac:dyDescent="0.25">
      <c r="A20" s="9" t="str">
        <f t="shared" si="0"/>
        <v>a</v>
      </c>
      <c r="B20" s="1"/>
      <c r="C20" s="7" t="s">
        <v>8</v>
      </c>
      <c r="D20" s="17">
        <v>45000</v>
      </c>
      <c r="E20" s="17"/>
      <c r="F20" s="18"/>
      <c r="G20" s="6">
        <f t="shared" si="6"/>
        <v>45000</v>
      </c>
      <c r="H20" s="19">
        <v>45000</v>
      </c>
      <c r="I20" s="19">
        <v>0</v>
      </c>
      <c r="J20" s="19">
        <v>0</v>
      </c>
      <c r="K20" s="19">
        <v>0</v>
      </c>
      <c r="L20" s="48">
        <f t="shared" si="8"/>
        <v>0</v>
      </c>
      <c r="M20" s="19"/>
      <c r="N20" s="19"/>
      <c r="O20" s="19"/>
      <c r="P20" s="19"/>
      <c r="R20" s="9" t="str">
        <f t="shared" si="4"/>
        <v xml:space="preserve"> </v>
      </c>
      <c r="S20" s="9" t="str">
        <f t="shared" si="5"/>
        <v xml:space="preserve"> </v>
      </c>
      <c r="T20" s="50" t="s">
        <v>166</v>
      </c>
    </row>
    <row r="21" spans="1:20" x14ac:dyDescent="0.25">
      <c r="A21" s="9" t="str">
        <f t="shared" si="0"/>
        <v>a</v>
      </c>
      <c r="B21" s="1"/>
      <c r="C21" s="7" t="s">
        <v>9</v>
      </c>
      <c r="D21" s="17">
        <v>170000</v>
      </c>
      <c r="E21" s="17"/>
      <c r="F21" s="18"/>
      <c r="G21" s="6">
        <f t="shared" si="6"/>
        <v>170000</v>
      </c>
      <c r="H21" s="19">
        <v>60000</v>
      </c>
      <c r="I21" s="19">
        <v>60000</v>
      </c>
      <c r="J21" s="19">
        <v>30000</v>
      </c>
      <c r="K21" s="19">
        <v>20000</v>
      </c>
      <c r="L21" s="48">
        <f t="shared" si="8"/>
        <v>0</v>
      </c>
      <c r="M21" s="19"/>
      <c r="N21" s="19"/>
      <c r="O21" s="19"/>
      <c r="P21" s="19"/>
      <c r="R21" s="9" t="str">
        <f t="shared" si="4"/>
        <v xml:space="preserve"> </v>
      </c>
      <c r="S21" s="9" t="str">
        <f t="shared" si="5"/>
        <v xml:space="preserve"> </v>
      </c>
      <c r="T21" s="50" t="s">
        <v>166</v>
      </c>
    </row>
    <row r="22" spans="1:20" x14ac:dyDescent="0.25">
      <c r="A22" s="9" t="str">
        <f t="shared" si="0"/>
        <v>a</v>
      </c>
      <c r="B22" s="1"/>
      <c r="C22" s="7" t="s">
        <v>10</v>
      </c>
      <c r="D22" s="17">
        <f>SUM(D23:D24)</f>
        <v>50000</v>
      </c>
      <c r="E22" s="17">
        <f>SUM(E23:E24)</f>
        <v>3000</v>
      </c>
      <c r="F22" s="18">
        <f>SUM(F23:F24)</f>
        <v>0</v>
      </c>
      <c r="G22" s="6">
        <f t="shared" si="6"/>
        <v>50000</v>
      </c>
      <c r="H22" s="3">
        <f t="shared" ref="H22:P22" si="28">SUM(H23:H24)</f>
        <v>15000</v>
      </c>
      <c r="I22" s="3">
        <f t="shared" si="28"/>
        <v>15000</v>
      </c>
      <c r="J22" s="3">
        <f t="shared" si="28"/>
        <v>10000</v>
      </c>
      <c r="K22" s="3">
        <f t="shared" si="28"/>
        <v>10000</v>
      </c>
      <c r="L22" s="48">
        <f t="shared" si="8"/>
        <v>3000</v>
      </c>
      <c r="M22" s="3">
        <f t="shared" si="28"/>
        <v>1000</v>
      </c>
      <c r="N22" s="3">
        <f t="shared" si="28"/>
        <v>1000</v>
      </c>
      <c r="O22" s="3">
        <f t="shared" si="28"/>
        <v>500</v>
      </c>
      <c r="P22" s="3">
        <f t="shared" si="28"/>
        <v>500</v>
      </c>
      <c r="R22" s="9" t="str">
        <f t="shared" si="4"/>
        <v xml:space="preserve"> </v>
      </c>
      <c r="S22" s="9" t="str">
        <f t="shared" si="5"/>
        <v xml:space="preserve"> </v>
      </c>
      <c r="T22" s="50" t="s">
        <v>166</v>
      </c>
    </row>
    <row r="23" spans="1:20" ht="30" x14ac:dyDescent="0.25">
      <c r="A23" s="9" t="str">
        <f t="shared" si="0"/>
        <v>a</v>
      </c>
      <c r="B23" s="1"/>
      <c r="C23" s="8" t="s">
        <v>11</v>
      </c>
      <c r="D23" s="17">
        <v>50000</v>
      </c>
      <c r="E23" s="17">
        <v>3000</v>
      </c>
      <c r="F23" s="18"/>
      <c r="G23" s="6">
        <f t="shared" si="6"/>
        <v>50000</v>
      </c>
      <c r="H23" s="19">
        <v>15000</v>
      </c>
      <c r="I23" s="19">
        <v>15000</v>
      </c>
      <c r="J23" s="19">
        <v>10000</v>
      </c>
      <c r="K23" s="19">
        <v>10000</v>
      </c>
      <c r="L23" s="48">
        <f t="shared" si="8"/>
        <v>3000</v>
      </c>
      <c r="M23" s="19">
        <v>1000</v>
      </c>
      <c r="N23" s="19">
        <v>1000</v>
      </c>
      <c r="O23" s="19">
        <v>500</v>
      </c>
      <c r="P23" s="19">
        <v>500</v>
      </c>
      <c r="R23" s="9" t="str">
        <f t="shared" si="4"/>
        <v xml:space="preserve"> </v>
      </c>
      <c r="S23" s="9" t="str">
        <f t="shared" si="5"/>
        <v xml:space="preserve"> </v>
      </c>
      <c r="T23" s="50" t="s">
        <v>166</v>
      </c>
    </row>
    <row r="24" spans="1:20" ht="30" hidden="1" x14ac:dyDescent="0.25">
      <c r="A24" s="9" t="str">
        <f t="shared" si="0"/>
        <v>b</v>
      </c>
      <c r="B24" s="1"/>
      <c r="C24" s="8" t="s">
        <v>12</v>
      </c>
      <c r="D24" s="17"/>
      <c r="E24" s="17"/>
      <c r="F24" s="18"/>
      <c r="G24" s="6">
        <f t="shared" si="6"/>
        <v>0</v>
      </c>
      <c r="H24" s="19"/>
      <c r="I24" s="19"/>
      <c r="J24" s="19"/>
      <c r="K24" s="19"/>
      <c r="L24" s="48">
        <f t="shared" si="8"/>
        <v>0</v>
      </c>
      <c r="M24" s="19"/>
      <c r="N24" s="19"/>
      <c r="O24" s="19"/>
      <c r="P24" s="19"/>
      <c r="R24" s="9" t="str">
        <f t="shared" si="4"/>
        <v xml:space="preserve"> </v>
      </c>
      <c r="S24" s="9" t="str">
        <f t="shared" si="5"/>
        <v xml:space="preserve"> </v>
      </c>
      <c r="T24" s="50" t="s">
        <v>166</v>
      </c>
    </row>
    <row r="25" spans="1:20" x14ac:dyDescent="0.25">
      <c r="A25" s="9" t="str">
        <f t="shared" si="0"/>
        <v>a</v>
      </c>
      <c r="B25" s="1"/>
      <c r="C25" s="7" t="s">
        <v>13</v>
      </c>
      <c r="D25" s="17">
        <v>220000</v>
      </c>
      <c r="E25" s="17"/>
      <c r="F25" s="18"/>
      <c r="G25" s="6">
        <f t="shared" si="6"/>
        <v>220000</v>
      </c>
      <c r="H25" s="19">
        <v>20000</v>
      </c>
      <c r="I25" s="19">
        <v>80000</v>
      </c>
      <c r="J25" s="19">
        <v>70000</v>
      </c>
      <c r="K25" s="19">
        <v>50000</v>
      </c>
      <c r="L25" s="48">
        <f t="shared" si="8"/>
        <v>0</v>
      </c>
      <c r="M25" s="19"/>
      <c r="N25" s="19"/>
      <c r="O25" s="19"/>
      <c r="P25" s="19"/>
      <c r="R25" s="9" t="str">
        <f t="shared" si="4"/>
        <v xml:space="preserve"> </v>
      </c>
      <c r="S25" s="9" t="str">
        <f t="shared" si="5"/>
        <v xml:space="preserve"> </v>
      </c>
      <c r="T25" s="50" t="s">
        <v>166</v>
      </c>
    </row>
    <row r="26" spans="1:20" s="9" customFormat="1" ht="30" x14ac:dyDescent="0.25">
      <c r="A26" s="9" t="str">
        <f t="shared" si="0"/>
        <v>a</v>
      </c>
      <c r="B26" s="1" t="s">
        <v>18</v>
      </c>
      <c r="C26" s="5" t="s">
        <v>19</v>
      </c>
      <c r="D26" s="15">
        <f>D27+D36</f>
        <v>181000</v>
      </c>
      <c r="E26" s="15">
        <f>E27+E36</f>
        <v>0</v>
      </c>
      <c r="F26" s="16">
        <f>F27+F36</f>
        <v>0</v>
      </c>
      <c r="G26" s="4">
        <f t="shared" si="6"/>
        <v>181000</v>
      </c>
      <c r="H26" s="1">
        <f t="shared" ref="H26:P26" si="29">H27+H36</f>
        <v>60500</v>
      </c>
      <c r="I26" s="1">
        <f t="shared" si="29"/>
        <v>60500</v>
      </c>
      <c r="J26" s="1">
        <f t="shared" si="29"/>
        <v>40500</v>
      </c>
      <c r="K26" s="1">
        <f t="shared" si="29"/>
        <v>19500</v>
      </c>
      <c r="L26" s="47">
        <f t="shared" si="8"/>
        <v>0</v>
      </c>
      <c r="M26" s="1">
        <f t="shared" si="29"/>
        <v>0</v>
      </c>
      <c r="N26" s="1">
        <f t="shared" si="29"/>
        <v>0</v>
      </c>
      <c r="O26" s="1">
        <f t="shared" si="29"/>
        <v>0</v>
      </c>
      <c r="P26" s="1">
        <f t="shared" si="29"/>
        <v>0</v>
      </c>
      <c r="R26" s="9" t="str">
        <f t="shared" si="4"/>
        <v xml:space="preserve"> </v>
      </c>
      <c r="S26" s="9" t="str">
        <f t="shared" si="5"/>
        <v xml:space="preserve"> </v>
      </c>
      <c r="T26" s="50" t="s">
        <v>166</v>
      </c>
    </row>
    <row r="27" spans="1:20" x14ac:dyDescent="0.25">
      <c r="A27" s="9" t="str">
        <f t="shared" si="0"/>
        <v>a</v>
      </c>
      <c r="B27" s="1"/>
      <c r="C27" s="2" t="s">
        <v>4</v>
      </c>
      <c r="D27" s="17">
        <f>SUM(D28:D33)</f>
        <v>181000</v>
      </c>
      <c r="E27" s="17">
        <f>SUM(E28:E33)</f>
        <v>0</v>
      </c>
      <c r="F27" s="18">
        <f>SUM(F28:F33)</f>
        <v>0</v>
      </c>
      <c r="G27" s="6">
        <f t="shared" si="6"/>
        <v>181000</v>
      </c>
      <c r="H27" s="3">
        <f t="shared" ref="H27:P27" si="30">SUM(H28:H33)</f>
        <v>60500</v>
      </c>
      <c r="I27" s="3">
        <f t="shared" si="30"/>
        <v>60500</v>
      </c>
      <c r="J27" s="3">
        <f t="shared" si="30"/>
        <v>40500</v>
      </c>
      <c r="K27" s="3">
        <f t="shared" si="30"/>
        <v>19500</v>
      </c>
      <c r="L27" s="48">
        <f t="shared" si="8"/>
        <v>0</v>
      </c>
      <c r="M27" s="3">
        <f t="shared" si="30"/>
        <v>0</v>
      </c>
      <c r="N27" s="3">
        <f t="shared" si="30"/>
        <v>0</v>
      </c>
      <c r="O27" s="3">
        <f t="shared" si="30"/>
        <v>0</v>
      </c>
      <c r="P27" s="3">
        <f t="shared" si="30"/>
        <v>0</v>
      </c>
      <c r="R27" s="9" t="str">
        <f t="shared" si="4"/>
        <v xml:space="preserve"> </v>
      </c>
      <c r="S27" s="9" t="str">
        <f t="shared" si="5"/>
        <v xml:space="preserve"> </v>
      </c>
      <c r="T27" s="50" t="s">
        <v>166</v>
      </c>
    </row>
    <row r="28" spans="1:20" hidden="1" x14ac:dyDescent="0.25">
      <c r="A28" s="9" t="str">
        <f t="shared" si="0"/>
        <v>b</v>
      </c>
      <c r="B28" s="1"/>
      <c r="C28" s="7" t="s">
        <v>5</v>
      </c>
      <c r="D28" s="17"/>
      <c r="E28" s="17"/>
      <c r="F28" s="18"/>
      <c r="G28" s="6">
        <f t="shared" si="6"/>
        <v>0</v>
      </c>
      <c r="H28" s="19"/>
      <c r="I28" s="19"/>
      <c r="J28" s="19"/>
      <c r="K28" s="19"/>
      <c r="L28" s="48">
        <f t="shared" si="8"/>
        <v>0</v>
      </c>
      <c r="M28" s="19"/>
      <c r="N28" s="19"/>
      <c r="O28" s="19"/>
      <c r="P28" s="19"/>
      <c r="R28" s="9" t="str">
        <f t="shared" si="4"/>
        <v xml:space="preserve"> </v>
      </c>
      <c r="S28" s="9" t="str">
        <f t="shared" si="5"/>
        <v xml:space="preserve"> </v>
      </c>
      <c r="T28" s="50" t="s">
        <v>166</v>
      </c>
    </row>
    <row r="29" spans="1:20" x14ac:dyDescent="0.25">
      <c r="A29" s="9" t="str">
        <f t="shared" si="0"/>
        <v>a</v>
      </c>
      <c r="B29" s="1"/>
      <c r="C29" s="7" t="s">
        <v>6</v>
      </c>
      <c r="D29" s="17">
        <v>179000</v>
      </c>
      <c r="E29" s="17"/>
      <c r="F29" s="18"/>
      <c r="G29" s="6">
        <f t="shared" si="6"/>
        <v>179000</v>
      </c>
      <c r="H29" s="19">
        <v>60000</v>
      </c>
      <c r="I29" s="19">
        <v>60000</v>
      </c>
      <c r="J29" s="19">
        <v>40000</v>
      </c>
      <c r="K29" s="19">
        <v>19000</v>
      </c>
      <c r="L29" s="48">
        <f t="shared" si="8"/>
        <v>0</v>
      </c>
      <c r="M29" s="19"/>
      <c r="N29" s="19"/>
      <c r="O29" s="19"/>
      <c r="P29" s="19"/>
      <c r="R29" s="9" t="str">
        <f t="shared" si="4"/>
        <v xml:space="preserve"> </v>
      </c>
      <c r="S29" s="9" t="str">
        <f t="shared" si="5"/>
        <v xml:space="preserve"> </v>
      </c>
      <c r="T29" s="50" t="s">
        <v>166</v>
      </c>
    </row>
    <row r="30" spans="1:20" hidden="1" x14ac:dyDescent="0.25">
      <c r="A30" s="9" t="str">
        <f t="shared" si="0"/>
        <v>b</v>
      </c>
      <c r="B30" s="1"/>
      <c r="C30" s="7" t="s">
        <v>7</v>
      </c>
      <c r="D30" s="17"/>
      <c r="E30" s="17"/>
      <c r="F30" s="18"/>
      <c r="G30" s="6">
        <f t="shared" si="6"/>
        <v>0</v>
      </c>
      <c r="H30" s="19"/>
      <c r="I30" s="19"/>
      <c r="J30" s="19"/>
      <c r="K30" s="19"/>
      <c r="L30" s="48">
        <f t="shared" si="8"/>
        <v>0</v>
      </c>
      <c r="M30" s="19"/>
      <c r="N30" s="19"/>
      <c r="O30" s="19"/>
      <c r="P30" s="19"/>
      <c r="R30" s="9" t="str">
        <f t="shared" si="4"/>
        <v xml:space="preserve"> </v>
      </c>
      <c r="S30" s="9" t="str">
        <f t="shared" si="5"/>
        <v xml:space="preserve"> </v>
      </c>
      <c r="T30" s="50" t="s">
        <v>166</v>
      </c>
    </row>
    <row r="31" spans="1:20" hidden="1" x14ac:dyDescent="0.25">
      <c r="A31" s="9" t="str">
        <f t="shared" si="0"/>
        <v>b</v>
      </c>
      <c r="B31" s="1"/>
      <c r="C31" s="7" t="s">
        <v>8</v>
      </c>
      <c r="D31" s="17"/>
      <c r="E31" s="17"/>
      <c r="F31" s="18"/>
      <c r="G31" s="6">
        <f t="shared" si="6"/>
        <v>0</v>
      </c>
      <c r="H31" s="19"/>
      <c r="I31" s="19"/>
      <c r="J31" s="19"/>
      <c r="K31" s="19"/>
      <c r="L31" s="48">
        <f t="shared" si="8"/>
        <v>0</v>
      </c>
      <c r="M31" s="19"/>
      <c r="N31" s="19"/>
      <c r="O31" s="19"/>
      <c r="P31" s="19"/>
      <c r="R31" s="9" t="str">
        <f t="shared" si="4"/>
        <v xml:space="preserve"> </v>
      </c>
      <c r="S31" s="9" t="str">
        <f t="shared" si="5"/>
        <v xml:space="preserve"> </v>
      </c>
      <c r="T31" s="50" t="s">
        <v>166</v>
      </c>
    </row>
    <row r="32" spans="1:20" hidden="1" x14ac:dyDescent="0.25">
      <c r="A32" s="9" t="str">
        <f t="shared" si="0"/>
        <v>b</v>
      </c>
      <c r="B32" s="1"/>
      <c r="C32" s="7" t="s">
        <v>9</v>
      </c>
      <c r="D32" s="17"/>
      <c r="E32" s="17"/>
      <c r="F32" s="18"/>
      <c r="G32" s="6">
        <f t="shared" si="6"/>
        <v>0</v>
      </c>
      <c r="H32" s="19"/>
      <c r="I32" s="19"/>
      <c r="J32" s="19"/>
      <c r="K32" s="19"/>
      <c r="L32" s="48">
        <f t="shared" si="8"/>
        <v>0</v>
      </c>
      <c r="M32" s="19"/>
      <c r="N32" s="19"/>
      <c r="O32" s="19"/>
      <c r="P32" s="19"/>
      <c r="R32" s="9" t="str">
        <f t="shared" si="4"/>
        <v xml:space="preserve"> </v>
      </c>
      <c r="S32" s="9" t="str">
        <f t="shared" si="5"/>
        <v xml:space="preserve"> </v>
      </c>
      <c r="T32" s="50" t="s">
        <v>166</v>
      </c>
    </row>
    <row r="33" spans="1:20" x14ac:dyDescent="0.25">
      <c r="A33" s="9" t="str">
        <f t="shared" si="0"/>
        <v>a</v>
      </c>
      <c r="B33" s="1"/>
      <c r="C33" s="7" t="s">
        <v>10</v>
      </c>
      <c r="D33" s="17">
        <f>SUM(D34:D35)</f>
        <v>2000</v>
      </c>
      <c r="E33" s="17">
        <f>SUM(E34:E35)</f>
        <v>0</v>
      </c>
      <c r="F33" s="18">
        <f>SUM(F34:F35)</f>
        <v>0</v>
      </c>
      <c r="G33" s="6">
        <f t="shared" si="6"/>
        <v>2000</v>
      </c>
      <c r="H33" s="3">
        <f t="shared" ref="H33:P33" si="31">SUM(H34:H35)</f>
        <v>500</v>
      </c>
      <c r="I33" s="3">
        <f t="shared" si="31"/>
        <v>500</v>
      </c>
      <c r="J33" s="3">
        <f t="shared" si="31"/>
        <v>500</v>
      </c>
      <c r="K33" s="3">
        <f t="shared" si="31"/>
        <v>500</v>
      </c>
      <c r="L33" s="48">
        <f t="shared" si="8"/>
        <v>0</v>
      </c>
      <c r="M33" s="3">
        <f t="shared" si="31"/>
        <v>0</v>
      </c>
      <c r="N33" s="3">
        <f t="shared" si="31"/>
        <v>0</v>
      </c>
      <c r="O33" s="3">
        <f t="shared" si="31"/>
        <v>0</v>
      </c>
      <c r="P33" s="3">
        <f t="shared" si="31"/>
        <v>0</v>
      </c>
      <c r="R33" s="9" t="str">
        <f t="shared" si="4"/>
        <v xml:space="preserve"> </v>
      </c>
      <c r="S33" s="9" t="str">
        <f t="shared" si="5"/>
        <v xml:space="preserve"> </v>
      </c>
      <c r="T33" s="50" t="s">
        <v>166</v>
      </c>
    </row>
    <row r="34" spans="1:20" ht="30" x14ac:dyDescent="0.25">
      <c r="A34" s="9" t="str">
        <f t="shared" si="0"/>
        <v>a</v>
      </c>
      <c r="B34" s="1"/>
      <c r="C34" s="8" t="s">
        <v>11</v>
      </c>
      <c r="D34" s="17">
        <v>2000</v>
      </c>
      <c r="E34" s="17"/>
      <c r="F34" s="18"/>
      <c r="G34" s="6">
        <f t="shared" si="6"/>
        <v>2000</v>
      </c>
      <c r="H34" s="19">
        <v>500</v>
      </c>
      <c r="I34" s="19">
        <v>500</v>
      </c>
      <c r="J34" s="19">
        <v>500</v>
      </c>
      <c r="K34" s="19">
        <v>500</v>
      </c>
      <c r="L34" s="48">
        <f t="shared" si="8"/>
        <v>0</v>
      </c>
      <c r="M34" s="19"/>
      <c r="N34" s="19"/>
      <c r="O34" s="19"/>
      <c r="P34" s="19"/>
      <c r="R34" s="9" t="str">
        <f t="shared" si="4"/>
        <v xml:space="preserve"> </v>
      </c>
      <c r="S34" s="9" t="str">
        <f t="shared" si="5"/>
        <v xml:space="preserve"> </v>
      </c>
      <c r="T34" s="50" t="s">
        <v>166</v>
      </c>
    </row>
    <row r="35" spans="1:20" ht="30" hidden="1" x14ac:dyDescent="0.25">
      <c r="A35" s="9" t="str">
        <f t="shared" si="0"/>
        <v>b</v>
      </c>
      <c r="B35" s="1"/>
      <c r="C35" s="8" t="s">
        <v>12</v>
      </c>
      <c r="D35" s="17"/>
      <c r="E35" s="17"/>
      <c r="F35" s="18"/>
      <c r="G35" s="6">
        <f t="shared" si="6"/>
        <v>0</v>
      </c>
      <c r="H35" s="19"/>
      <c r="I35" s="19"/>
      <c r="J35" s="19"/>
      <c r="K35" s="19"/>
      <c r="L35" s="48">
        <f t="shared" si="8"/>
        <v>0</v>
      </c>
      <c r="M35" s="19"/>
      <c r="N35" s="19"/>
      <c r="O35" s="19"/>
      <c r="P35" s="19"/>
      <c r="R35" s="9" t="str">
        <f t="shared" si="4"/>
        <v xml:space="preserve"> </v>
      </c>
      <c r="S35" s="9" t="str">
        <f t="shared" si="5"/>
        <v xml:space="preserve"> </v>
      </c>
      <c r="T35" s="50" t="s">
        <v>166</v>
      </c>
    </row>
    <row r="36" spans="1:20" hidden="1" x14ac:dyDescent="0.25">
      <c r="A36" s="9" t="str">
        <f t="shared" si="0"/>
        <v>b</v>
      </c>
      <c r="B36" s="1"/>
      <c r="C36" s="7" t="s">
        <v>13</v>
      </c>
      <c r="D36" s="17"/>
      <c r="E36" s="17"/>
      <c r="F36" s="18"/>
      <c r="G36" s="6">
        <f t="shared" si="6"/>
        <v>0</v>
      </c>
      <c r="H36" s="19"/>
      <c r="I36" s="19"/>
      <c r="J36" s="19"/>
      <c r="K36" s="19"/>
      <c r="L36" s="48">
        <f t="shared" si="8"/>
        <v>0</v>
      </c>
      <c r="M36" s="19"/>
      <c r="N36" s="19"/>
      <c r="O36" s="19"/>
      <c r="P36" s="19"/>
      <c r="R36" s="9" t="str">
        <f t="shared" si="4"/>
        <v xml:space="preserve"> </v>
      </c>
      <c r="S36" s="9" t="str">
        <f t="shared" si="5"/>
        <v xml:space="preserve"> </v>
      </c>
      <c r="T36" s="50" t="s">
        <v>166</v>
      </c>
    </row>
    <row r="37" spans="1:20" s="9" customFormat="1" ht="30" x14ac:dyDescent="0.25">
      <c r="A37" s="9" t="str">
        <f t="shared" si="0"/>
        <v>a</v>
      </c>
      <c r="B37" s="1" t="s">
        <v>20</v>
      </c>
      <c r="C37" s="5" t="s">
        <v>21</v>
      </c>
      <c r="D37" s="15">
        <f>D38+D47</f>
        <v>124000</v>
      </c>
      <c r="E37" s="15">
        <f>E38+E47</f>
        <v>0</v>
      </c>
      <c r="F37" s="16">
        <f>F38+F47</f>
        <v>0</v>
      </c>
      <c r="G37" s="4">
        <f t="shared" si="6"/>
        <v>124000</v>
      </c>
      <c r="H37" s="1">
        <f t="shared" ref="H37:P37" si="32">H38+H47</f>
        <v>40350</v>
      </c>
      <c r="I37" s="1">
        <f t="shared" si="32"/>
        <v>40200</v>
      </c>
      <c r="J37" s="1">
        <f t="shared" si="32"/>
        <v>30200</v>
      </c>
      <c r="K37" s="1">
        <f t="shared" si="32"/>
        <v>13250</v>
      </c>
      <c r="L37" s="47">
        <f t="shared" si="8"/>
        <v>0</v>
      </c>
      <c r="M37" s="1">
        <f t="shared" si="32"/>
        <v>0</v>
      </c>
      <c r="N37" s="1">
        <f t="shared" si="32"/>
        <v>0</v>
      </c>
      <c r="O37" s="1">
        <f t="shared" si="32"/>
        <v>0</v>
      </c>
      <c r="P37" s="1">
        <f t="shared" si="32"/>
        <v>0</v>
      </c>
      <c r="R37" s="9" t="str">
        <f t="shared" si="4"/>
        <v xml:space="preserve"> </v>
      </c>
      <c r="S37" s="9" t="str">
        <f t="shared" si="5"/>
        <v xml:space="preserve"> </v>
      </c>
      <c r="T37" s="50" t="s">
        <v>166</v>
      </c>
    </row>
    <row r="38" spans="1:20" x14ac:dyDescent="0.25">
      <c r="A38" s="9" t="str">
        <f t="shared" si="0"/>
        <v>a</v>
      </c>
      <c r="B38" s="1"/>
      <c r="C38" s="2" t="s">
        <v>4</v>
      </c>
      <c r="D38" s="17">
        <f>SUM(D39:D44)</f>
        <v>124000</v>
      </c>
      <c r="E38" s="17">
        <f>SUM(E39:E44)</f>
        <v>0</v>
      </c>
      <c r="F38" s="18">
        <f>SUM(F39:F44)</f>
        <v>0</v>
      </c>
      <c r="G38" s="6">
        <f t="shared" si="6"/>
        <v>124000</v>
      </c>
      <c r="H38" s="3">
        <f t="shared" ref="H38:P38" si="33">SUM(H39:H44)</f>
        <v>40350</v>
      </c>
      <c r="I38" s="3">
        <f t="shared" si="33"/>
        <v>40200</v>
      </c>
      <c r="J38" s="3">
        <f t="shared" si="33"/>
        <v>30200</v>
      </c>
      <c r="K38" s="3">
        <f t="shared" si="33"/>
        <v>13250</v>
      </c>
      <c r="L38" s="48">
        <f t="shared" si="8"/>
        <v>0</v>
      </c>
      <c r="M38" s="3">
        <f t="shared" si="33"/>
        <v>0</v>
      </c>
      <c r="N38" s="3">
        <f t="shared" si="33"/>
        <v>0</v>
      </c>
      <c r="O38" s="3">
        <f t="shared" si="33"/>
        <v>0</v>
      </c>
      <c r="P38" s="3">
        <f t="shared" si="33"/>
        <v>0</v>
      </c>
      <c r="R38" s="9" t="str">
        <f t="shared" si="4"/>
        <v xml:space="preserve"> </v>
      </c>
      <c r="S38" s="9" t="str">
        <f t="shared" si="5"/>
        <v xml:space="preserve"> </v>
      </c>
      <c r="T38" s="50" t="s">
        <v>166</v>
      </c>
    </row>
    <row r="39" spans="1:20" hidden="1" x14ac:dyDescent="0.25">
      <c r="A39" s="9" t="str">
        <f t="shared" si="0"/>
        <v>b</v>
      </c>
      <c r="B39" s="1"/>
      <c r="C39" s="7" t="s">
        <v>5</v>
      </c>
      <c r="D39" s="17"/>
      <c r="E39" s="17"/>
      <c r="F39" s="18"/>
      <c r="G39" s="6">
        <f t="shared" si="6"/>
        <v>0</v>
      </c>
      <c r="H39" s="19"/>
      <c r="I39" s="19"/>
      <c r="J39" s="19"/>
      <c r="K39" s="19"/>
      <c r="L39" s="48">
        <f t="shared" si="8"/>
        <v>0</v>
      </c>
      <c r="M39" s="19"/>
      <c r="N39" s="19"/>
      <c r="O39" s="19"/>
      <c r="P39" s="19"/>
      <c r="R39" s="9" t="str">
        <f t="shared" si="4"/>
        <v xml:space="preserve"> </v>
      </c>
      <c r="S39" s="9" t="str">
        <f t="shared" si="5"/>
        <v xml:space="preserve"> </v>
      </c>
      <c r="T39" s="50" t="s">
        <v>166</v>
      </c>
    </row>
    <row r="40" spans="1:20" x14ac:dyDescent="0.25">
      <c r="A40" s="9" t="str">
        <f t="shared" si="0"/>
        <v>a</v>
      </c>
      <c r="B40" s="1"/>
      <c r="C40" s="7" t="s">
        <v>6</v>
      </c>
      <c r="D40" s="17">
        <v>123000</v>
      </c>
      <c r="E40" s="17"/>
      <c r="F40" s="18"/>
      <c r="G40" s="6">
        <f t="shared" si="6"/>
        <v>123000</v>
      </c>
      <c r="H40" s="19">
        <v>40000</v>
      </c>
      <c r="I40" s="19">
        <v>40000</v>
      </c>
      <c r="J40" s="19">
        <v>30000</v>
      </c>
      <c r="K40" s="19">
        <v>13000</v>
      </c>
      <c r="L40" s="48">
        <f t="shared" si="8"/>
        <v>0</v>
      </c>
      <c r="M40" s="19"/>
      <c r="N40" s="19"/>
      <c r="O40" s="19"/>
      <c r="P40" s="19"/>
      <c r="R40" s="9" t="str">
        <f t="shared" si="4"/>
        <v xml:space="preserve"> </v>
      </c>
      <c r="S40" s="9" t="str">
        <f t="shared" si="5"/>
        <v xml:space="preserve"> </v>
      </c>
      <c r="T40" s="50" t="s">
        <v>166</v>
      </c>
    </row>
    <row r="41" spans="1:20" hidden="1" x14ac:dyDescent="0.25">
      <c r="A41" s="9" t="str">
        <f t="shared" si="0"/>
        <v>b</v>
      </c>
      <c r="B41" s="1"/>
      <c r="C41" s="7" t="s">
        <v>7</v>
      </c>
      <c r="D41" s="17"/>
      <c r="E41" s="17"/>
      <c r="F41" s="18"/>
      <c r="G41" s="6">
        <f t="shared" si="6"/>
        <v>0</v>
      </c>
      <c r="H41" s="19"/>
      <c r="I41" s="19"/>
      <c r="J41" s="19"/>
      <c r="K41" s="19"/>
      <c r="L41" s="48">
        <f t="shared" si="8"/>
        <v>0</v>
      </c>
      <c r="M41" s="19"/>
      <c r="N41" s="19"/>
      <c r="O41" s="19"/>
      <c r="P41" s="19"/>
      <c r="R41" s="9" t="str">
        <f t="shared" si="4"/>
        <v xml:space="preserve"> </v>
      </c>
      <c r="S41" s="9" t="str">
        <f t="shared" si="5"/>
        <v xml:space="preserve"> </v>
      </c>
      <c r="T41" s="50" t="s">
        <v>166</v>
      </c>
    </row>
    <row r="42" spans="1:20" hidden="1" x14ac:dyDescent="0.25">
      <c r="A42" s="9" t="str">
        <f t="shared" si="0"/>
        <v>b</v>
      </c>
      <c r="B42" s="1"/>
      <c r="C42" s="7" t="s">
        <v>8</v>
      </c>
      <c r="D42" s="17"/>
      <c r="E42" s="17"/>
      <c r="F42" s="18"/>
      <c r="G42" s="6">
        <f t="shared" si="6"/>
        <v>0</v>
      </c>
      <c r="H42" s="19"/>
      <c r="I42" s="19"/>
      <c r="J42" s="19"/>
      <c r="K42" s="19"/>
      <c r="L42" s="48">
        <f t="shared" si="8"/>
        <v>0</v>
      </c>
      <c r="M42" s="19"/>
      <c r="N42" s="19"/>
      <c r="O42" s="19"/>
      <c r="P42" s="19"/>
      <c r="R42" s="9" t="str">
        <f t="shared" si="4"/>
        <v xml:space="preserve"> </v>
      </c>
      <c r="S42" s="9" t="str">
        <f t="shared" si="5"/>
        <v xml:space="preserve"> </v>
      </c>
      <c r="T42" s="50" t="s">
        <v>166</v>
      </c>
    </row>
    <row r="43" spans="1:20" hidden="1" x14ac:dyDescent="0.25">
      <c r="A43" s="9" t="str">
        <f t="shared" si="0"/>
        <v>b</v>
      </c>
      <c r="B43" s="1"/>
      <c r="C43" s="7" t="s">
        <v>9</v>
      </c>
      <c r="D43" s="17"/>
      <c r="E43" s="17"/>
      <c r="F43" s="18"/>
      <c r="G43" s="6">
        <f t="shared" si="6"/>
        <v>0</v>
      </c>
      <c r="H43" s="19"/>
      <c r="I43" s="19"/>
      <c r="J43" s="19"/>
      <c r="K43" s="19"/>
      <c r="L43" s="48">
        <f t="shared" si="8"/>
        <v>0</v>
      </c>
      <c r="M43" s="19"/>
      <c r="N43" s="19"/>
      <c r="O43" s="19"/>
      <c r="P43" s="19"/>
      <c r="R43" s="9" t="str">
        <f t="shared" si="4"/>
        <v xml:space="preserve"> </v>
      </c>
      <c r="S43" s="9" t="str">
        <f t="shared" si="5"/>
        <v xml:space="preserve"> </v>
      </c>
      <c r="T43" s="50" t="s">
        <v>166</v>
      </c>
    </row>
    <row r="44" spans="1:20" x14ac:dyDescent="0.25">
      <c r="A44" s="9" t="str">
        <f t="shared" si="0"/>
        <v>a</v>
      </c>
      <c r="B44" s="1"/>
      <c r="C44" s="7" t="s">
        <v>10</v>
      </c>
      <c r="D44" s="17">
        <f>SUM(D45:D46)</f>
        <v>1000</v>
      </c>
      <c r="E44" s="17">
        <f>SUM(E45:E46)</f>
        <v>0</v>
      </c>
      <c r="F44" s="18">
        <f>SUM(F45:F46)</f>
        <v>0</v>
      </c>
      <c r="G44" s="6">
        <f t="shared" si="6"/>
        <v>1000</v>
      </c>
      <c r="H44" s="3">
        <f t="shared" ref="H44:P44" si="34">SUM(H45:H46)</f>
        <v>350</v>
      </c>
      <c r="I44" s="3">
        <f t="shared" si="34"/>
        <v>200</v>
      </c>
      <c r="J44" s="3">
        <f t="shared" si="34"/>
        <v>200</v>
      </c>
      <c r="K44" s="3">
        <f t="shared" si="34"/>
        <v>250</v>
      </c>
      <c r="L44" s="48">
        <f t="shared" si="8"/>
        <v>0</v>
      </c>
      <c r="M44" s="3">
        <f t="shared" si="34"/>
        <v>0</v>
      </c>
      <c r="N44" s="3">
        <f t="shared" si="34"/>
        <v>0</v>
      </c>
      <c r="O44" s="3">
        <f t="shared" si="34"/>
        <v>0</v>
      </c>
      <c r="P44" s="3">
        <f t="shared" si="34"/>
        <v>0</v>
      </c>
      <c r="R44" s="9" t="str">
        <f t="shared" si="4"/>
        <v xml:space="preserve"> </v>
      </c>
      <c r="S44" s="9" t="str">
        <f t="shared" si="5"/>
        <v xml:space="preserve"> </v>
      </c>
      <c r="T44" s="50" t="s">
        <v>166</v>
      </c>
    </row>
    <row r="45" spans="1:20" ht="30" x14ac:dyDescent="0.25">
      <c r="A45" s="9" t="str">
        <f t="shared" si="0"/>
        <v>a</v>
      </c>
      <c r="B45" s="1"/>
      <c r="C45" s="8" t="s">
        <v>11</v>
      </c>
      <c r="D45" s="17">
        <v>1000</v>
      </c>
      <c r="E45" s="17"/>
      <c r="F45" s="18"/>
      <c r="G45" s="6">
        <f t="shared" si="6"/>
        <v>1000</v>
      </c>
      <c r="H45" s="19">
        <v>350</v>
      </c>
      <c r="I45" s="19">
        <v>200</v>
      </c>
      <c r="J45" s="19">
        <v>200</v>
      </c>
      <c r="K45" s="19">
        <v>250</v>
      </c>
      <c r="L45" s="48">
        <f t="shared" si="8"/>
        <v>0</v>
      </c>
      <c r="M45" s="19"/>
      <c r="N45" s="19"/>
      <c r="O45" s="19"/>
      <c r="P45" s="19"/>
      <c r="R45" s="9" t="str">
        <f t="shared" ref="R45:R108" si="35">IF(D45-G45=0," ","შეცდომა")</f>
        <v xml:space="preserve"> </v>
      </c>
      <c r="S45" s="9" t="str">
        <f t="shared" ref="S45:S108" si="36">IF(E45-L45=0," ","შეცდომა")</f>
        <v xml:space="preserve"> </v>
      </c>
      <c r="T45" s="50" t="s">
        <v>166</v>
      </c>
    </row>
    <row r="46" spans="1:20" ht="30" hidden="1" x14ac:dyDescent="0.25">
      <c r="A46" s="9" t="str">
        <f t="shared" ref="A46:A109" si="37">IF(D46+E46&gt;0,"a","b")</f>
        <v>b</v>
      </c>
      <c r="B46" s="1"/>
      <c r="C46" s="8" t="s">
        <v>12</v>
      </c>
      <c r="D46" s="17"/>
      <c r="E46" s="17"/>
      <c r="F46" s="18"/>
      <c r="G46" s="6">
        <f t="shared" si="6"/>
        <v>0</v>
      </c>
      <c r="H46" s="19"/>
      <c r="I46" s="19"/>
      <c r="J46" s="19"/>
      <c r="K46" s="19"/>
      <c r="L46" s="48">
        <f t="shared" si="8"/>
        <v>0</v>
      </c>
      <c r="M46" s="19"/>
      <c r="N46" s="19"/>
      <c r="O46" s="19"/>
      <c r="P46" s="19"/>
      <c r="R46" s="9" t="str">
        <f t="shared" si="35"/>
        <v xml:space="preserve"> </v>
      </c>
      <c r="S46" s="9" t="str">
        <f t="shared" si="36"/>
        <v xml:space="preserve"> </v>
      </c>
      <c r="T46" s="50" t="s">
        <v>166</v>
      </c>
    </row>
    <row r="47" spans="1:20" hidden="1" x14ac:dyDescent="0.25">
      <c r="A47" s="9" t="str">
        <f t="shared" si="37"/>
        <v>b</v>
      </c>
      <c r="B47" s="1"/>
      <c r="C47" s="7" t="s">
        <v>13</v>
      </c>
      <c r="D47" s="17"/>
      <c r="E47" s="17"/>
      <c r="F47" s="18"/>
      <c r="G47" s="6">
        <f t="shared" si="6"/>
        <v>0</v>
      </c>
      <c r="H47" s="19"/>
      <c r="I47" s="19"/>
      <c r="J47" s="19"/>
      <c r="K47" s="19"/>
      <c r="L47" s="48">
        <f t="shared" si="8"/>
        <v>0</v>
      </c>
      <c r="M47" s="19"/>
      <c r="N47" s="19"/>
      <c r="O47" s="19"/>
      <c r="P47" s="19"/>
      <c r="R47" s="9" t="str">
        <f t="shared" si="35"/>
        <v xml:space="preserve"> </v>
      </c>
      <c r="S47" s="9" t="str">
        <f t="shared" si="36"/>
        <v xml:space="preserve"> </v>
      </c>
      <c r="T47" s="50" t="s">
        <v>166</v>
      </c>
    </row>
    <row r="48" spans="1:20" s="9" customFormat="1" ht="30" x14ac:dyDescent="0.25">
      <c r="A48" s="9" t="str">
        <f t="shared" si="37"/>
        <v>a</v>
      </c>
      <c r="B48" s="1" t="s">
        <v>22</v>
      </c>
      <c r="C48" s="5" t="s">
        <v>23</v>
      </c>
      <c r="D48" s="15">
        <f>D49+D58</f>
        <v>96000</v>
      </c>
      <c r="E48" s="15">
        <f>E49+E58</f>
        <v>0</v>
      </c>
      <c r="F48" s="16">
        <f>F49+F58</f>
        <v>0</v>
      </c>
      <c r="G48" s="4">
        <f t="shared" si="6"/>
        <v>96000</v>
      </c>
      <c r="H48" s="1">
        <f t="shared" ref="H48:P48" si="38">H49+H58</f>
        <v>30000</v>
      </c>
      <c r="I48" s="1">
        <f t="shared" si="38"/>
        <v>30000</v>
      </c>
      <c r="J48" s="1">
        <f t="shared" si="38"/>
        <v>20000</v>
      </c>
      <c r="K48" s="1">
        <f t="shared" si="38"/>
        <v>16000</v>
      </c>
      <c r="L48" s="47">
        <f t="shared" si="8"/>
        <v>0</v>
      </c>
      <c r="M48" s="1">
        <f t="shared" si="38"/>
        <v>0</v>
      </c>
      <c r="N48" s="1">
        <f t="shared" si="38"/>
        <v>0</v>
      </c>
      <c r="O48" s="1">
        <f t="shared" si="38"/>
        <v>0</v>
      </c>
      <c r="P48" s="1">
        <f t="shared" si="38"/>
        <v>0</v>
      </c>
      <c r="R48" s="9" t="str">
        <f t="shared" si="35"/>
        <v xml:space="preserve"> </v>
      </c>
      <c r="S48" s="9" t="str">
        <f t="shared" si="36"/>
        <v xml:space="preserve"> </v>
      </c>
      <c r="T48" s="50" t="s">
        <v>166</v>
      </c>
    </row>
    <row r="49" spans="1:20" x14ac:dyDescent="0.25">
      <c r="A49" s="9" t="str">
        <f t="shared" si="37"/>
        <v>a</v>
      </c>
      <c r="B49" s="1"/>
      <c r="C49" s="2" t="s">
        <v>4</v>
      </c>
      <c r="D49" s="17">
        <f>SUM(D50:D55)</f>
        <v>96000</v>
      </c>
      <c r="E49" s="17">
        <f>SUM(E50:E55)</f>
        <v>0</v>
      </c>
      <c r="F49" s="18">
        <f>SUM(F50:F55)</f>
        <v>0</v>
      </c>
      <c r="G49" s="6">
        <f t="shared" si="6"/>
        <v>96000</v>
      </c>
      <c r="H49" s="3">
        <f t="shared" ref="H49:P49" si="39">SUM(H50:H55)</f>
        <v>30000</v>
      </c>
      <c r="I49" s="3">
        <f t="shared" si="39"/>
        <v>30000</v>
      </c>
      <c r="J49" s="3">
        <f t="shared" si="39"/>
        <v>20000</v>
      </c>
      <c r="K49" s="3">
        <f t="shared" si="39"/>
        <v>16000</v>
      </c>
      <c r="L49" s="48">
        <f t="shared" si="8"/>
        <v>0</v>
      </c>
      <c r="M49" s="3">
        <f t="shared" si="39"/>
        <v>0</v>
      </c>
      <c r="N49" s="3">
        <f t="shared" si="39"/>
        <v>0</v>
      </c>
      <c r="O49" s="3">
        <f t="shared" si="39"/>
        <v>0</v>
      </c>
      <c r="P49" s="3">
        <f t="shared" si="39"/>
        <v>0</v>
      </c>
      <c r="R49" s="9" t="str">
        <f t="shared" si="35"/>
        <v xml:space="preserve"> </v>
      </c>
      <c r="S49" s="9" t="str">
        <f t="shared" si="36"/>
        <v xml:space="preserve"> </v>
      </c>
      <c r="T49" s="50" t="s">
        <v>166</v>
      </c>
    </row>
    <row r="50" spans="1:20" hidden="1" x14ac:dyDescent="0.25">
      <c r="A50" s="9" t="str">
        <f t="shared" si="37"/>
        <v>b</v>
      </c>
      <c r="B50" s="1"/>
      <c r="C50" s="7" t="s">
        <v>5</v>
      </c>
      <c r="D50" s="17"/>
      <c r="E50" s="17"/>
      <c r="F50" s="18"/>
      <c r="G50" s="6">
        <f t="shared" si="6"/>
        <v>0</v>
      </c>
      <c r="H50" s="19"/>
      <c r="I50" s="19"/>
      <c r="J50" s="19"/>
      <c r="K50" s="19"/>
      <c r="L50" s="48">
        <f t="shared" si="8"/>
        <v>0</v>
      </c>
      <c r="M50" s="19"/>
      <c r="N50" s="19"/>
      <c r="O50" s="19"/>
      <c r="P50" s="19"/>
      <c r="R50" s="9" t="str">
        <f t="shared" si="35"/>
        <v xml:space="preserve"> </v>
      </c>
      <c r="S50" s="9" t="str">
        <f t="shared" si="36"/>
        <v xml:space="preserve"> </v>
      </c>
      <c r="T50" s="50" t="s">
        <v>166</v>
      </c>
    </row>
    <row r="51" spans="1:20" x14ac:dyDescent="0.25">
      <c r="A51" s="9" t="str">
        <f t="shared" si="37"/>
        <v>a</v>
      </c>
      <c r="B51" s="1"/>
      <c r="C51" s="7" t="s">
        <v>6</v>
      </c>
      <c r="D51" s="17">
        <v>96000</v>
      </c>
      <c r="E51" s="17"/>
      <c r="F51" s="18"/>
      <c r="G51" s="6">
        <f t="shared" si="6"/>
        <v>96000</v>
      </c>
      <c r="H51" s="19">
        <v>30000</v>
      </c>
      <c r="I51" s="19">
        <v>30000</v>
      </c>
      <c r="J51" s="19">
        <v>20000</v>
      </c>
      <c r="K51" s="19">
        <v>16000</v>
      </c>
      <c r="L51" s="48">
        <f t="shared" si="8"/>
        <v>0</v>
      </c>
      <c r="M51" s="19"/>
      <c r="N51" s="19"/>
      <c r="O51" s="19"/>
      <c r="P51" s="19"/>
      <c r="R51" s="9" t="str">
        <f t="shared" si="35"/>
        <v xml:space="preserve"> </v>
      </c>
      <c r="S51" s="9" t="str">
        <f t="shared" si="36"/>
        <v xml:space="preserve"> </v>
      </c>
      <c r="T51" s="50" t="s">
        <v>166</v>
      </c>
    </row>
    <row r="52" spans="1:20" hidden="1" x14ac:dyDescent="0.25">
      <c r="A52" s="9" t="str">
        <f t="shared" si="37"/>
        <v>b</v>
      </c>
      <c r="B52" s="1"/>
      <c r="C52" s="7" t="s">
        <v>7</v>
      </c>
      <c r="D52" s="17"/>
      <c r="E52" s="17"/>
      <c r="F52" s="18"/>
      <c r="G52" s="6">
        <f t="shared" si="6"/>
        <v>0</v>
      </c>
      <c r="H52" s="19"/>
      <c r="I52" s="19"/>
      <c r="J52" s="19"/>
      <c r="K52" s="19"/>
      <c r="L52" s="48">
        <f t="shared" si="8"/>
        <v>0</v>
      </c>
      <c r="M52" s="19"/>
      <c r="N52" s="19"/>
      <c r="O52" s="19"/>
      <c r="P52" s="19"/>
      <c r="R52" s="9" t="str">
        <f t="shared" si="35"/>
        <v xml:space="preserve"> </v>
      </c>
      <c r="S52" s="9" t="str">
        <f t="shared" si="36"/>
        <v xml:space="preserve"> </v>
      </c>
      <c r="T52" s="50" t="s">
        <v>166</v>
      </c>
    </row>
    <row r="53" spans="1:20" hidden="1" x14ac:dyDescent="0.25">
      <c r="A53" s="9" t="str">
        <f t="shared" si="37"/>
        <v>b</v>
      </c>
      <c r="B53" s="1"/>
      <c r="C53" s="7" t="s">
        <v>8</v>
      </c>
      <c r="D53" s="17"/>
      <c r="E53" s="17"/>
      <c r="F53" s="18"/>
      <c r="G53" s="6">
        <f t="shared" si="6"/>
        <v>0</v>
      </c>
      <c r="H53" s="19"/>
      <c r="I53" s="19"/>
      <c r="J53" s="19"/>
      <c r="K53" s="19"/>
      <c r="L53" s="48">
        <f t="shared" si="8"/>
        <v>0</v>
      </c>
      <c r="M53" s="19"/>
      <c r="N53" s="19"/>
      <c r="O53" s="19"/>
      <c r="P53" s="19"/>
      <c r="R53" s="9" t="str">
        <f t="shared" si="35"/>
        <v xml:space="preserve"> </v>
      </c>
      <c r="S53" s="9" t="str">
        <f t="shared" si="36"/>
        <v xml:space="preserve"> </v>
      </c>
      <c r="T53" s="50" t="s">
        <v>166</v>
      </c>
    </row>
    <row r="54" spans="1:20" hidden="1" x14ac:dyDescent="0.25">
      <c r="A54" s="9" t="str">
        <f t="shared" si="37"/>
        <v>b</v>
      </c>
      <c r="B54" s="1"/>
      <c r="C54" s="7" t="s">
        <v>9</v>
      </c>
      <c r="D54" s="17"/>
      <c r="E54" s="17"/>
      <c r="F54" s="18"/>
      <c r="G54" s="6">
        <f t="shared" si="6"/>
        <v>0</v>
      </c>
      <c r="H54" s="19"/>
      <c r="I54" s="19"/>
      <c r="J54" s="19"/>
      <c r="K54" s="19"/>
      <c r="L54" s="48">
        <f t="shared" si="8"/>
        <v>0</v>
      </c>
      <c r="M54" s="19"/>
      <c r="N54" s="19"/>
      <c r="O54" s="19"/>
      <c r="P54" s="19"/>
      <c r="R54" s="9" t="str">
        <f t="shared" si="35"/>
        <v xml:space="preserve"> </v>
      </c>
      <c r="S54" s="9" t="str">
        <f t="shared" si="36"/>
        <v xml:space="preserve"> </v>
      </c>
      <c r="T54" s="50" t="s">
        <v>166</v>
      </c>
    </row>
    <row r="55" spans="1:20" hidden="1" x14ac:dyDescent="0.25">
      <c r="A55" s="9" t="str">
        <f t="shared" si="37"/>
        <v>b</v>
      </c>
      <c r="B55" s="1"/>
      <c r="C55" s="7" t="s">
        <v>10</v>
      </c>
      <c r="D55" s="17">
        <f>SUM(D56:D57)</f>
        <v>0</v>
      </c>
      <c r="E55" s="17">
        <f>SUM(E56:E57)</f>
        <v>0</v>
      </c>
      <c r="F55" s="18">
        <f>SUM(F56:F57)</f>
        <v>0</v>
      </c>
      <c r="G55" s="6">
        <f t="shared" si="6"/>
        <v>0</v>
      </c>
      <c r="H55" s="3">
        <f t="shared" ref="H55:P55" si="40">SUM(H56:H57)</f>
        <v>0</v>
      </c>
      <c r="I55" s="3">
        <f t="shared" si="40"/>
        <v>0</v>
      </c>
      <c r="J55" s="3">
        <f t="shared" si="40"/>
        <v>0</v>
      </c>
      <c r="K55" s="3">
        <f t="shared" si="40"/>
        <v>0</v>
      </c>
      <c r="L55" s="48">
        <f t="shared" si="8"/>
        <v>0</v>
      </c>
      <c r="M55" s="3">
        <f t="shared" si="40"/>
        <v>0</v>
      </c>
      <c r="N55" s="3">
        <f t="shared" si="40"/>
        <v>0</v>
      </c>
      <c r="O55" s="3">
        <f t="shared" si="40"/>
        <v>0</v>
      </c>
      <c r="P55" s="3">
        <f t="shared" si="40"/>
        <v>0</v>
      </c>
      <c r="R55" s="9" t="str">
        <f t="shared" si="35"/>
        <v xml:space="preserve"> </v>
      </c>
      <c r="S55" s="9" t="str">
        <f t="shared" si="36"/>
        <v xml:space="preserve"> </v>
      </c>
      <c r="T55" s="50" t="s">
        <v>166</v>
      </c>
    </row>
    <row r="56" spans="1:20" ht="30" hidden="1" x14ac:dyDescent="0.25">
      <c r="A56" s="9" t="str">
        <f t="shared" si="37"/>
        <v>b</v>
      </c>
      <c r="B56" s="1"/>
      <c r="C56" s="8" t="s">
        <v>11</v>
      </c>
      <c r="D56" s="17"/>
      <c r="E56" s="17"/>
      <c r="F56" s="18"/>
      <c r="G56" s="6">
        <f t="shared" si="6"/>
        <v>0</v>
      </c>
      <c r="H56" s="19"/>
      <c r="I56" s="19"/>
      <c r="J56" s="19"/>
      <c r="K56" s="19"/>
      <c r="L56" s="48">
        <f t="shared" si="8"/>
        <v>0</v>
      </c>
      <c r="M56" s="19"/>
      <c r="N56" s="19"/>
      <c r="O56" s="19"/>
      <c r="P56" s="19"/>
      <c r="R56" s="9" t="str">
        <f t="shared" si="35"/>
        <v xml:space="preserve"> </v>
      </c>
      <c r="S56" s="9" t="str">
        <f t="shared" si="36"/>
        <v xml:space="preserve"> </v>
      </c>
      <c r="T56" s="50" t="s">
        <v>166</v>
      </c>
    </row>
    <row r="57" spans="1:20" ht="30" hidden="1" x14ac:dyDescent="0.25">
      <c r="A57" s="9" t="str">
        <f t="shared" si="37"/>
        <v>b</v>
      </c>
      <c r="B57" s="1"/>
      <c r="C57" s="8" t="s">
        <v>12</v>
      </c>
      <c r="D57" s="17"/>
      <c r="E57" s="17"/>
      <c r="F57" s="18"/>
      <c r="G57" s="6">
        <f t="shared" si="6"/>
        <v>0</v>
      </c>
      <c r="H57" s="19"/>
      <c r="I57" s="19"/>
      <c r="J57" s="19"/>
      <c r="K57" s="19"/>
      <c r="L57" s="48">
        <f t="shared" si="8"/>
        <v>0</v>
      </c>
      <c r="M57" s="19"/>
      <c r="N57" s="19"/>
      <c r="O57" s="19"/>
      <c r="P57" s="19"/>
      <c r="R57" s="9" t="str">
        <f t="shared" si="35"/>
        <v xml:space="preserve"> </v>
      </c>
      <c r="S57" s="9" t="str">
        <f t="shared" si="36"/>
        <v xml:space="preserve"> </v>
      </c>
      <c r="T57" s="50" t="s">
        <v>166</v>
      </c>
    </row>
    <row r="58" spans="1:20" hidden="1" x14ac:dyDescent="0.25">
      <c r="A58" s="9" t="str">
        <f t="shared" si="37"/>
        <v>b</v>
      </c>
      <c r="B58" s="1"/>
      <c r="C58" s="7" t="s">
        <v>13</v>
      </c>
      <c r="D58" s="17"/>
      <c r="E58" s="17"/>
      <c r="F58" s="18"/>
      <c r="G58" s="6">
        <f t="shared" si="6"/>
        <v>0</v>
      </c>
      <c r="H58" s="19"/>
      <c r="I58" s="19"/>
      <c r="J58" s="19"/>
      <c r="K58" s="19"/>
      <c r="L58" s="48">
        <f t="shared" si="8"/>
        <v>0</v>
      </c>
      <c r="M58" s="19"/>
      <c r="N58" s="19"/>
      <c r="O58" s="19"/>
      <c r="P58" s="19"/>
      <c r="R58" s="9" t="str">
        <f t="shared" si="35"/>
        <v xml:space="preserve"> </v>
      </c>
      <c r="S58" s="9" t="str">
        <f t="shared" si="36"/>
        <v xml:space="preserve"> </v>
      </c>
      <c r="T58" s="50" t="s">
        <v>166</v>
      </c>
    </row>
    <row r="59" spans="1:20" s="9" customFormat="1" ht="30" x14ac:dyDescent="0.25">
      <c r="A59" s="9" t="str">
        <f t="shared" si="37"/>
        <v>a</v>
      </c>
      <c r="B59" s="1" t="s">
        <v>24</v>
      </c>
      <c r="C59" s="5" t="s">
        <v>25</v>
      </c>
      <c r="D59" s="15">
        <f>D60+D69</f>
        <v>66000</v>
      </c>
      <c r="E59" s="15">
        <f>E60+E69</f>
        <v>0</v>
      </c>
      <c r="F59" s="16">
        <f>F60+F69</f>
        <v>0</v>
      </c>
      <c r="G59" s="4">
        <f t="shared" si="6"/>
        <v>66000</v>
      </c>
      <c r="H59" s="1">
        <f t="shared" ref="H59:P59" si="41">H60+H69</f>
        <v>20300</v>
      </c>
      <c r="I59" s="1">
        <f t="shared" si="41"/>
        <v>20300</v>
      </c>
      <c r="J59" s="1">
        <f t="shared" si="41"/>
        <v>15200</v>
      </c>
      <c r="K59" s="1">
        <f t="shared" si="41"/>
        <v>10200</v>
      </c>
      <c r="L59" s="47">
        <f t="shared" si="8"/>
        <v>0</v>
      </c>
      <c r="M59" s="1">
        <f t="shared" si="41"/>
        <v>0</v>
      </c>
      <c r="N59" s="1">
        <f t="shared" si="41"/>
        <v>0</v>
      </c>
      <c r="O59" s="1">
        <f t="shared" si="41"/>
        <v>0</v>
      </c>
      <c r="P59" s="1">
        <f t="shared" si="41"/>
        <v>0</v>
      </c>
      <c r="R59" s="9" t="str">
        <f t="shared" si="35"/>
        <v xml:space="preserve"> </v>
      </c>
      <c r="S59" s="9" t="str">
        <f t="shared" si="36"/>
        <v xml:space="preserve"> </v>
      </c>
      <c r="T59" s="50" t="s">
        <v>166</v>
      </c>
    </row>
    <row r="60" spans="1:20" x14ac:dyDescent="0.25">
      <c r="A60" s="9" t="str">
        <f t="shared" si="37"/>
        <v>a</v>
      </c>
      <c r="B60" s="1"/>
      <c r="C60" s="2" t="s">
        <v>4</v>
      </c>
      <c r="D60" s="17">
        <f>SUM(D61:D66)</f>
        <v>66000</v>
      </c>
      <c r="E60" s="17">
        <f>SUM(E61:E66)</f>
        <v>0</v>
      </c>
      <c r="F60" s="18">
        <f>SUM(F61:F66)</f>
        <v>0</v>
      </c>
      <c r="G60" s="6">
        <f t="shared" si="6"/>
        <v>66000</v>
      </c>
      <c r="H60" s="3">
        <f t="shared" ref="H60:P60" si="42">SUM(H61:H66)</f>
        <v>20300</v>
      </c>
      <c r="I60" s="3">
        <f t="shared" si="42"/>
        <v>20300</v>
      </c>
      <c r="J60" s="3">
        <f t="shared" si="42"/>
        <v>15200</v>
      </c>
      <c r="K60" s="3">
        <f t="shared" si="42"/>
        <v>10200</v>
      </c>
      <c r="L60" s="48">
        <f t="shared" si="8"/>
        <v>0</v>
      </c>
      <c r="M60" s="3">
        <f t="shared" si="42"/>
        <v>0</v>
      </c>
      <c r="N60" s="3">
        <f t="shared" si="42"/>
        <v>0</v>
      </c>
      <c r="O60" s="3">
        <f t="shared" si="42"/>
        <v>0</v>
      </c>
      <c r="P60" s="3">
        <f t="shared" si="42"/>
        <v>0</v>
      </c>
      <c r="R60" s="9" t="str">
        <f t="shared" si="35"/>
        <v xml:space="preserve"> </v>
      </c>
      <c r="S60" s="9" t="str">
        <f t="shared" si="36"/>
        <v xml:space="preserve"> </v>
      </c>
      <c r="T60" s="50" t="s">
        <v>166</v>
      </c>
    </row>
    <row r="61" spans="1:20" hidden="1" x14ac:dyDescent="0.25">
      <c r="A61" s="9" t="str">
        <f t="shared" si="37"/>
        <v>b</v>
      </c>
      <c r="B61" s="1"/>
      <c r="C61" s="7" t="s">
        <v>5</v>
      </c>
      <c r="D61" s="17"/>
      <c r="E61" s="17"/>
      <c r="F61" s="18"/>
      <c r="G61" s="6">
        <f t="shared" si="6"/>
        <v>0</v>
      </c>
      <c r="H61" s="19"/>
      <c r="I61" s="19"/>
      <c r="J61" s="19"/>
      <c r="K61" s="19"/>
      <c r="L61" s="48">
        <f t="shared" si="8"/>
        <v>0</v>
      </c>
      <c r="M61" s="19"/>
      <c r="N61" s="19"/>
      <c r="O61" s="19"/>
      <c r="P61" s="19"/>
      <c r="R61" s="9" t="str">
        <f t="shared" si="35"/>
        <v xml:space="preserve"> </v>
      </c>
      <c r="S61" s="9" t="str">
        <f t="shared" si="36"/>
        <v xml:space="preserve"> </v>
      </c>
      <c r="T61" s="50" t="s">
        <v>166</v>
      </c>
    </row>
    <row r="62" spans="1:20" x14ac:dyDescent="0.25">
      <c r="A62" s="9" t="str">
        <f t="shared" si="37"/>
        <v>a</v>
      </c>
      <c r="B62" s="1"/>
      <c r="C62" s="7" t="s">
        <v>6</v>
      </c>
      <c r="D62" s="17">
        <v>65000</v>
      </c>
      <c r="E62" s="17"/>
      <c r="F62" s="18"/>
      <c r="G62" s="6">
        <f t="shared" si="6"/>
        <v>65000</v>
      </c>
      <c r="H62" s="19">
        <v>20000</v>
      </c>
      <c r="I62" s="19">
        <v>20000</v>
      </c>
      <c r="J62" s="19">
        <v>15000</v>
      </c>
      <c r="K62" s="19">
        <v>10000</v>
      </c>
      <c r="L62" s="48">
        <f t="shared" si="8"/>
        <v>0</v>
      </c>
      <c r="M62" s="19"/>
      <c r="N62" s="19"/>
      <c r="O62" s="19"/>
      <c r="P62" s="19"/>
      <c r="R62" s="9" t="str">
        <f t="shared" si="35"/>
        <v xml:space="preserve"> </v>
      </c>
      <c r="S62" s="9" t="str">
        <f t="shared" si="36"/>
        <v xml:space="preserve"> </v>
      </c>
      <c r="T62" s="50" t="s">
        <v>166</v>
      </c>
    </row>
    <row r="63" spans="1:20" hidden="1" x14ac:dyDescent="0.25">
      <c r="A63" s="9" t="str">
        <f t="shared" si="37"/>
        <v>b</v>
      </c>
      <c r="B63" s="1"/>
      <c r="C63" s="7" t="s">
        <v>7</v>
      </c>
      <c r="D63" s="17"/>
      <c r="E63" s="17"/>
      <c r="F63" s="18"/>
      <c r="G63" s="6">
        <f t="shared" si="6"/>
        <v>0</v>
      </c>
      <c r="H63" s="19"/>
      <c r="I63" s="19"/>
      <c r="J63" s="19"/>
      <c r="K63" s="19"/>
      <c r="L63" s="48">
        <f t="shared" si="8"/>
        <v>0</v>
      </c>
      <c r="M63" s="19"/>
      <c r="N63" s="19"/>
      <c r="O63" s="19"/>
      <c r="P63" s="19"/>
      <c r="R63" s="9" t="str">
        <f t="shared" si="35"/>
        <v xml:space="preserve"> </v>
      </c>
      <c r="S63" s="9" t="str">
        <f t="shared" si="36"/>
        <v xml:space="preserve"> </v>
      </c>
      <c r="T63" s="50" t="s">
        <v>166</v>
      </c>
    </row>
    <row r="64" spans="1:20" hidden="1" x14ac:dyDescent="0.25">
      <c r="A64" s="9" t="str">
        <f t="shared" si="37"/>
        <v>b</v>
      </c>
      <c r="B64" s="1"/>
      <c r="C64" s="7" t="s">
        <v>8</v>
      </c>
      <c r="D64" s="17"/>
      <c r="E64" s="17"/>
      <c r="F64" s="18"/>
      <c r="G64" s="6">
        <f t="shared" si="6"/>
        <v>0</v>
      </c>
      <c r="H64" s="19"/>
      <c r="I64" s="19"/>
      <c r="J64" s="19"/>
      <c r="K64" s="19"/>
      <c r="L64" s="48">
        <f t="shared" si="8"/>
        <v>0</v>
      </c>
      <c r="M64" s="19"/>
      <c r="N64" s="19"/>
      <c r="O64" s="19"/>
      <c r="P64" s="19"/>
      <c r="R64" s="9" t="str">
        <f t="shared" si="35"/>
        <v xml:space="preserve"> </v>
      </c>
      <c r="S64" s="9" t="str">
        <f t="shared" si="36"/>
        <v xml:space="preserve"> </v>
      </c>
      <c r="T64" s="50" t="s">
        <v>166</v>
      </c>
    </row>
    <row r="65" spans="1:20" hidden="1" x14ac:dyDescent="0.25">
      <c r="A65" s="9" t="str">
        <f t="shared" si="37"/>
        <v>b</v>
      </c>
      <c r="B65" s="1"/>
      <c r="C65" s="7" t="s">
        <v>9</v>
      </c>
      <c r="D65" s="17"/>
      <c r="E65" s="17"/>
      <c r="F65" s="18"/>
      <c r="G65" s="6">
        <f t="shared" si="6"/>
        <v>0</v>
      </c>
      <c r="H65" s="19"/>
      <c r="I65" s="19"/>
      <c r="J65" s="19"/>
      <c r="K65" s="19"/>
      <c r="L65" s="48">
        <f t="shared" si="8"/>
        <v>0</v>
      </c>
      <c r="M65" s="19"/>
      <c r="N65" s="19"/>
      <c r="O65" s="19"/>
      <c r="P65" s="19"/>
      <c r="R65" s="9" t="str">
        <f t="shared" si="35"/>
        <v xml:space="preserve"> </v>
      </c>
      <c r="S65" s="9" t="str">
        <f t="shared" si="36"/>
        <v xml:space="preserve"> </v>
      </c>
      <c r="T65" s="50" t="s">
        <v>166</v>
      </c>
    </row>
    <row r="66" spans="1:20" x14ac:dyDescent="0.25">
      <c r="A66" s="9" t="str">
        <f t="shared" si="37"/>
        <v>a</v>
      </c>
      <c r="B66" s="1"/>
      <c r="C66" s="7" t="s">
        <v>10</v>
      </c>
      <c r="D66" s="17">
        <f>SUM(D67:D68)</f>
        <v>1000</v>
      </c>
      <c r="E66" s="17">
        <f>SUM(E67:E68)</f>
        <v>0</v>
      </c>
      <c r="F66" s="18">
        <f>SUM(F67:F68)</f>
        <v>0</v>
      </c>
      <c r="G66" s="6">
        <f t="shared" si="6"/>
        <v>1000</v>
      </c>
      <c r="H66" s="3">
        <f t="shared" ref="H66:P66" si="43">SUM(H67:H68)</f>
        <v>300</v>
      </c>
      <c r="I66" s="3">
        <f t="shared" si="43"/>
        <v>300</v>
      </c>
      <c r="J66" s="3">
        <f t="shared" si="43"/>
        <v>200</v>
      </c>
      <c r="K66" s="3">
        <f t="shared" si="43"/>
        <v>200</v>
      </c>
      <c r="L66" s="48">
        <f t="shared" si="8"/>
        <v>0</v>
      </c>
      <c r="M66" s="3">
        <f t="shared" si="43"/>
        <v>0</v>
      </c>
      <c r="N66" s="3">
        <f t="shared" si="43"/>
        <v>0</v>
      </c>
      <c r="O66" s="3">
        <f t="shared" si="43"/>
        <v>0</v>
      </c>
      <c r="P66" s="3">
        <f t="shared" si="43"/>
        <v>0</v>
      </c>
      <c r="R66" s="9" t="str">
        <f t="shared" si="35"/>
        <v xml:space="preserve"> </v>
      </c>
      <c r="S66" s="9" t="str">
        <f t="shared" si="36"/>
        <v xml:space="preserve"> </v>
      </c>
      <c r="T66" s="50" t="s">
        <v>166</v>
      </c>
    </row>
    <row r="67" spans="1:20" ht="30" x14ac:dyDescent="0.25">
      <c r="A67" s="9" t="str">
        <f t="shared" si="37"/>
        <v>a</v>
      </c>
      <c r="B67" s="1"/>
      <c r="C67" s="8" t="s">
        <v>11</v>
      </c>
      <c r="D67" s="17">
        <v>1000</v>
      </c>
      <c r="E67" s="17"/>
      <c r="F67" s="18"/>
      <c r="G67" s="6">
        <f t="shared" si="6"/>
        <v>1000</v>
      </c>
      <c r="H67" s="19">
        <v>300</v>
      </c>
      <c r="I67" s="19">
        <v>300</v>
      </c>
      <c r="J67" s="19">
        <v>200</v>
      </c>
      <c r="K67" s="19">
        <v>200</v>
      </c>
      <c r="L67" s="48">
        <f t="shared" si="8"/>
        <v>0</v>
      </c>
      <c r="M67" s="19"/>
      <c r="N67" s="19"/>
      <c r="O67" s="19"/>
      <c r="P67" s="19"/>
      <c r="R67" s="9" t="str">
        <f t="shared" si="35"/>
        <v xml:space="preserve"> </v>
      </c>
      <c r="S67" s="9" t="str">
        <f t="shared" si="36"/>
        <v xml:space="preserve"> </v>
      </c>
      <c r="T67" s="50" t="s">
        <v>166</v>
      </c>
    </row>
    <row r="68" spans="1:20" ht="30" hidden="1" x14ac:dyDescent="0.25">
      <c r="A68" s="9" t="str">
        <f t="shared" si="37"/>
        <v>b</v>
      </c>
      <c r="B68" s="1"/>
      <c r="C68" s="8" t="s">
        <v>12</v>
      </c>
      <c r="D68" s="17"/>
      <c r="E68" s="17"/>
      <c r="F68" s="18"/>
      <c r="G68" s="6">
        <f t="shared" si="6"/>
        <v>0</v>
      </c>
      <c r="H68" s="19"/>
      <c r="I68" s="19"/>
      <c r="J68" s="19"/>
      <c r="K68" s="19"/>
      <c r="L68" s="48">
        <f t="shared" si="8"/>
        <v>0</v>
      </c>
      <c r="M68" s="19"/>
      <c r="N68" s="19"/>
      <c r="O68" s="19"/>
      <c r="P68" s="19"/>
      <c r="R68" s="9" t="str">
        <f t="shared" si="35"/>
        <v xml:space="preserve"> </v>
      </c>
      <c r="S68" s="9" t="str">
        <f t="shared" si="36"/>
        <v xml:space="preserve"> </v>
      </c>
      <c r="T68" s="50" t="s">
        <v>166</v>
      </c>
    </row>
    <row r="69" spans="1:20" hidden="1" x14ac:dyDescent="0.25">
      <c r="A69" s="9" t="str">
        <f t="shared" si="37"/>
        <v>b</v>
      </c>
      <c r="B69" s="1"/>
      <c r="C69" s="7" t="s">
        <v>13</v>
      </c>
      <c r="D69" s="17"/>
      <c r="E69" s="17"/>
      <c r="F69" s="18"/>
      <c r="G69" s="6">
        <f t="shared" ref="G69:G132" si="44">SUM(H69:K69)</f>
        <v>0</v>
      </c>
      <c r="H69" s="19"/>
      <c r="I69" s="19"/>
      <c r="J69" s="19"/>
      <c r="K69" s="19"/>
      <c r="L69" s="48">
        <f t="shared" ref="L69:L132" si="45">SUM(M69:P69)</f>
        <v>0</v>
      </c>
      <c r="M69" s="19"/>
      <c r="N69" s="19"/>
      <c r="O69" s="19"/>
      <c r="P69" s="19"/>
      <c r="R69" s="9" t="str">
        <f t="shared" si="35"/>
        <v xml:space="preserve"> </v>
      </c>
      <c r="S69" s="9" t="str">
        <f t="shared" si="36"/>
        <v xml:space="preserve"> </v>
      </c>
      <c r="T69" s="50" t="s">
        <v>166</v>
      </c>
    </row>
    <row r="70" spans="1:20" s="9" customFormat="1" ht="30" x14ac:dyDescent="0.25">
      <c r="A70" s="9" t="str">
        <f t="shared" si="37"/>
        <v>a</v>
      </c>
      <c r="B70" s="1" t="s">
        <v>26</v>
      </c>
      <c r="C70" s="5" t="s">
        <v>27</v>
      </c>
      <c r="D70" s="15">
        <f>D71+D80</f>
        <v>121000</v>
      </c>
      <c r="E70" s="15">
        <f>E71+E80</f>
        <v>0</v>
      </c>
      <c r="F70" s="16">
        <f>F71+F80</f>
        <v>0</v>
      </c>
      <c r="G70" s="4">
        <f t="shared" si="44"/>
        <v>121000</v>
      </c>
      <c r="H70" s="1">
        <f t="shared" ref="H70:P70" si="46">H71+H80</f>
        <v>41600</v>
      </c>
      <c r="I70" s="1">
        <f t="shared" si="46"/>
        <v>31600</v>
      </c>
      <c r="J70" s="1">
        <f t="shared" si="46"/>
        <v>31600</v>
      </c>
      <c r="K70" s="1">
        <f t="shared" si="46"/>
        <v>16200</v>
      </c>
      <c r="L70" s="47">
        <f t="shared" si="45"/>
        <v>0</v>
      </c>
      <c r="M70" s="1">
        <f t="shared" si="46"/>
        <v>0</v>
      </c>
      <c r="N70" s="1">
        <f t="shared" si="46"/>
        <v>0</v>
      </c>
      <c r="O70" s="1">
        <f t="shared" si="46"/>
        <v>0</v>
      </c>
      <c r="P70" s="1">
        <f t="shared" si="46"/>
        <v>0</v>
      </c>
      <c r="R70" s="9" t="str">
        <f t="shared" si="35"/>
        <v xml:space="preserve"> </v>
      </c>
      <c r="S70" s="9" t="str">
        <f t="shared" si="36"/>
        <v xml:space="preserve"> </v>
      </c>
      <c r="T70" s="50" t="s">
        <v>166</v>
      </c>
    </row>
    <row r="71" spans="1:20" x14ac:dyDescent="0.25">
      <c r="A71" s="9" t="str">
        <f t="shared" si="37"/>
        <v>a</v>
      </c>
      <c r="B71" s="1"/>
      <c r="C71" s="2" t="s">
        <v>4</v>
      </c>
      <c r="D71" s="17">
        <f>SUM(D72:D77)</f>
        <v>121000</v>
      </c>
      <c r="E71" s="17">
        <f>SUM(E72:E77)</f>
        <v>0</v>
      </c>
      <c r="F71" s="18">
        <f>SUM(F72:F77)</f>
        <v>0</v>
      </c>
      <c r="G71" s="6">
        <f t="shared" si="44"/>
        <v>121000</v>
      </c>
      <c r="H71" s="3">
        <f t="shared" ref="H71:P71" si="47">SUM(H72:H77)</f>
        <v>41600</v>
      </c>
      <c r="I71" s="3">
        <f t="shared" si="47"/>
        <v>31600</v>
      </c>
      <c r="J71" s="3">
        <f t="shared" si="47"/>
        <v>31600</v>
      </c>
      <c r="K71" s="3">
        <f t="shared" si="47"/>
        <v>16200</v>
      </c>
      <c r="L71" s="48">
        <f t="shared" si="45"/>
        <v>0</v>
      </c>
      <c r="M71" s="3">
        <f t="shared" si="47"/>
        <v>0</v>
      </c>
      <c r="N71" s="3">
        <f t="shared" si="47"/>
        <v>0</v>
      </c>
      <c r="O71" s="3">
        <f t="shared" si="47"/>
        <v>0</v>
      </c>
      <c r="P71" s="3">
        <f t="shared" si="47"/>
        <v>0</v>
      </c>
      <c r="R71" s="9" t="str">
        <f t="shared" si="35"/>
        <v xml:space="preserve"> </v>
      </c>
      <c r="S71" s="9" t="str">
        <f t="shared" si="36"/>
        <v xml:space="preserve"> </v>
      </c>
      <c r="T71" s="50" t="s">
        <v>166</v>
      </c>
    </row>
    <row r="72" spans="1:20" hidden="1" x14ac:dyDescent="0.25">
      <c r="A72" s="9" t="str">
        <f t="shared" si="37"/>
        <v>b</v>
      </c>
      <c r="B72" s="1"/>
      <c r="C72" s="7" t="s">
        <v>5</v>
      </c>
      <c r="D72" s="17"/>
      <c r="E72" s="17"/>
      <c r="F72" s="18"/>
      <c r="G72" s="6">
        <f t="shared" si="44"/>
        <v>0</v>
      </c>
      <c r="H72" s="19"/>
      <c r="I72" s="19"/>
      <c r="J72" s="19"/>
      <c r="K72" s="19"/>
      <c r="L72" s="48">
        <f t="shared" si="45"/>
        <v>0</v>
      </c>
      <c r="M72" s="19"/>
      <c r="N72" s="19"/>
      <c r="O72" s="19"/>
      <c r="P72" s="19"/>
      <c r="R72" s="9" t="str">
        <f t="shared" si="35"/>
        <v xml:space="preserve"> </v>
      </c>
      <c r="S72" s="9" t="str">
        <f t="shared" si="36"/>
        <v xml:space="preserve"> </v>
      </c>
      <c r="T72" s="50" t="s">
        <v>166</v>
      </c>
    </row>
    <row r="73" spans="1:20" x14ac:dyDescent="0.25">
      <c r="A73" s="9" t="str">
        <f t="shared" si="37"/>
        <v>a</v>
      </c>
      <c r="B73" s="1"/>
      <c r="C73" s="7" t="s">
        <v>6</v>
      </c>
      <c r="D73" s="17">
        <v>115000</v>
      </c>
      <c r="E73" s="17"/>
      <c r="F73" s="18"/>
      <c r="G73" s="6">
        <f t="shared" si="44"/>
        <v>115000</v>
      </c>
      <c r="H73" s="19">
        <v>40000</v>
      </c>
      <c r="I73" s="19">
        <v>30000</v>
      </c>
      <c r="J73" s="19">
        <v>30000</v>
      </c>
      <c r="K73" s="19">
        <v>15000</v>
      </c>
      <c r="L73" s="48">
        <f t="shared" si="45"/>
        <v>0</v>
      </c>
      <c r="M73" s="19"/>
      <c r="N73" s="19"/>
      <c r="O73" s="19"/>
      <c r="P73" s="19"/>
      <c r="R73" s="9" t="str">
        <f t="shared" si="35"/>
        <v xml:space="preserve"> </v>
      </c>
      <c r="S73" s="9" t="str">
        <f t="shared" si="36"/>
        <v xml:space="preserve"> </v>
      </c>
      <c r="T73" s="50" t="s">
        <v>166</v>
      </c>
    </row>
    <row r="74" spans="1:20" hidden="1" x14ac:dyDescent="0.25">
      <c r="A74" s="9" t="str">
        <f t="shared" si="37"/>
        <v>b</v>
      </c>
      <c r="B74" s="1"/>
      <c r="C74" s="7" t="s">
        <v>7</v>
      </c>
      <c r="D74" s="17"/>
      <c r="E74" s="17"/>
      <c r="F74" s="18"/>
      <c r="G74" s="6">
        <f t="shared" si="44"/>
        <v>0</v>
      </c>
      <c r="H74" s="19"/>
      <c r="I74" s="19"/>
      <c r="J74" s="19"/>
      <c r="K74" s="19"/>
      <c r="L74" s="48">
        <f t="shared" si="45"/>
        <v>0</v>
      </c>
      <c r="M74" s="19"/>
      <c r="N74" s="19"/>
      <c r="O74" s="19"/>
      <c r="P74" s="19"/>
      <c r="R74" s="9" t="str">
        <f t="shared" si="35"/>
        <v xml:space="preserve"> </v>
      </c>
      <c r="S74" s="9" t="str">
        <f t="shared" si="36"/>
        <v xml:space="preserve"> </v>
      </c>
      <c r="T74" s="50" t="s">
        <v>166</v>
      </c>
    </row>
    <row r="75" spans="1:20" hidden="1" x14ac:dyDescent="0.25">
      <c r="A75" s="9" t="str">
        <f t="shared" si="37"/>
        <v>b</v>
      </c>
      <c r="B75" s="1"/>
      <c r="C75" s="7" t="s">
        <v>8</v>
      </c>
      <c r="D75" s="17"/>
      <c r="E75" s="17"/>
      <c r="F75" s="18"/>
      <c r="G75" s="6">
        <f t="shared" si="44"/>
        <v>0</v>
      </c>
      <c r="H75" s="19"/>
      <c r="I75" s="19"/>
      <c r="J75" s="19"/>
      <c r="K75" s="19"/>
      <c r="L75" s="48">
        <f t="shared" si="45"/>
        <v>0</v>
      </c>
      <c r="M75" s="19"/>
      <c r="N75" s="19"/>
      <c r="O75" s="19"/>
      <c r="P75" s="19"/>
      <c r="R75" s="9" t="str">
        <f t="shared" si="35"/>
        <v xml:space="preserve"> </v>
      </c>
      <c r="S75" s="9" t="str">
        <f t="shared" si="36"/>
        <v xml:space="preserve"> </v>
      </c>
      <c r="T75" s="50" t="s">
        <v>166</v>
      </c>
    </row>
    <row r="76" spans="1:20" hidden="1" x14ac:dyDescent="0.25">
      <c r="A76" s="9" t="str">
        <f t="shared" si="37"/>
        <v>b</v>
      </c>
      <c r="B76" s="1"/>
      <c r="C76" s="7" t="s">
        <v>9</v>
      </c>
      <c r="D76" s="17"/>
      <c r="E76" s="17"/>
      <c r="F76" s="18"/>
      <c r="G76" s="6">
        <f t="shared" si="44"/>
        <v>0</v>
      </c>
      <c r="H76" s="19"/>
      <c r="I76" s="19"/>
      <c r="J76" s="19"/>
      <c r="K76" s="19"/>
      <c r="L76" s="48">
        <f t="shared" si="45"/>
        <v>0</v>
      </c>
      <c r="M76" s="19"/>
      <c r="N76" s="19"/>
      <c r="O76" s="19"/>
      <c r="P76" s="19"/>
      <c r="R76" s="9" t="str">
        <f t="shared" si="35"/>
        <v xml:space="preserve"> </v>
      </c>
      <c r="S76" s="9" t="str">
        <f t="shared" si="36"/>
        <v xml:space="preserve"> </v>
      </c>
      <c r="T76" s="50" t="s">
        <v>166</v>
      </c>
    </row>
    <row r="77" spans="1:20" x14ac:dyDescent="0.25">
      <c r="A77" s="9" t="str">
        <f t="shared" si="37"/>
        <v>a</v>
      </c>
      <c r="B77" s="1"/>
      <c r="C77" s="7" t="s">
        <v>10</v>
      </c>
      <c r="D77" s="17">
        <f>SUM(D78:D79)</f>
        <v>6000</v>
      </c>
      <c r="E77" s="17">
        <f>SUM(E78:E79)</f>
        <v>0</v>
      </c>
      <c r="F77" s="18">
        <f>SUM(F78:F79)</f>
        <v>0</v>
      </c>
      <c r="G77" s="6">
        <f t="shared" si="44"/>
        <v>6000</v>
      </c>
      <c r="H77" s="3">
        <f t="shared" ref="H77:P77" si="48">SUM(H78:H79)</f>
        <v>1600</v>
      </c>
      <c r="I77" s="3">
        <f t="shared" si="48"/>
        <v>1600</v>
      </c>
      <c r="J77" s="3">
        <f t="shared" si="48"/>
        <v>1600</v>
      </c>
      <c r="K77" s="3">
        <f t="shared" si="48"/>
        <v>1200</v>
      </c>
      <c r="L77" s="48">
        <f t="shared" si="45"/>
        <v>0</v>
      </c>
      <c r="M77" s="3">
        <f t="shared" si="48"/>
        <v>0</v>
      </c>
      <c r="N77" s="3">
        <f t="shared" si="48"/>
        <v>0</v>
      </c>
      <c r="O77" s="3">
        <f t="shared" si="48"/>
        <v>0</v>
      </c>
      <c r="P77" s="3">
        <f t="shared" si="48"/>
        <v>0</v>
      </c>
      <c r="R77" s="9" t="str">
        <f t="shared" si="35"/>
        <v xml:space="preserve"> </v>
      </c>
      <c r="S77" s="9" t="str">
        <f t="shared" si="36"/>
        <v xml:space="preserve"> </v>
      </c>
      <c r="T77" s="50" t="s">
        <v>166</v>
      </c>
    </row>
    <row r="78" spans="1:20" ht="30" x14ac:dyDescent="0.25">
      <c r="A78" s="9" t="str">
        <f t="shared" si="37"/>
        <v>a</v>
      </c>
      <c r="B78" s="1"/>
      <c r="C78" s="8" t="s">
        <v>11</v>
      </c>
      <c r="D78" s="17">
        <v>6000</v>
      </c>
      <c r="E78" s="17"/>
      <c r="F78" s="18"/>
      <c r="G78" s="6">
        <f t="shared" si="44"/>
        <v>6000</v>
      </c>
      <c r="H78" s="19">
        <v>1600</v>
      </c>
      <c r="I78" s="19">
        <v>1600</v>
      </c>
      <c r="J78" s="19">
        <v>1600</v>
      </c>
      <c r="K78" s="19">
        <v>1200</v>
      </c>
      <c r="L78" s="48">
        <f t="shared" si="45"/>
        <v>0</v>
      </c>
      <c r="M78" s="19"/>
      <c r="N78" s="19"/>
      <c r="O78" s="19"/>
      <c r="P78" s="19"/>
      <c r="R78" s="9" t="str">
        <f t="shared" si="35"/>
        <v xml:space="preserve"> </v>
      </c>
      <c r="S78" s="9" t="str">
        <f t="shared" si="36"/>
        <v xml:space="preserve"> </v>
      </c>
      <c r="T78" s="50" t="s">
        <v>166</v>
      </c>
    </row>
    <row r="79" spans="1:20" ht="30" hidden="1" x14ac:dyDescent="0.25">
      <c r="A79" s="9" t="str">
        <f t="shared" si="37"/>
        <v>b</v>
      </c>
      <c r="B79" s="1"/>
      <c r="C79" s="8" t="s">
        <v>12</v>
      </c>
      <c r="D79" s="17"/>
      <c r="E79" s="17"/>
      <c r="F79" s="18"/>
      <c r="G79" s="6">
        <f t="shared" si="44"/>
        <v>0</v>
      </c>
      <c r="H79" s="19"/>
      <c r="I79" s="19"/>
      <c r="J79" s="19"/>
      <c r="K79" s="19"/>
      <c r="L79" s="48">
        <f t="shared" si="45"/>
        <v>0</v>
      </c>
      <c r="M79" s="19"/>
      <c r="N79" s="19"/>
      <c r="O79" s="19"/>
      <c r="P79" s="19"/>
      <c r="R79" s="9" t="str">
        <f t="shared" si="35"/>
        <v xml:space="preserve"> </v>
      </c>
      <c r="S79" s="9" t="str">
        <f t="shared" si="36"/>
        <v xml:space="preserve"> </v>
      </c>
      <c r="T79" s="50" t="s">
        <v>166</v>
      </c>
    </row>
    <row r="80" spans="1:20" hidden="1" x14ac:dyDescent="0.25">
      <c r="A80" s="9" t="str">
        <f t="shared" si="37"/>
        <v>b</v>
      </c>
      <c r="B80" s="1"/>
      <c r="C80" s="7" t="s">
        <v>13</v>
      </c>
      <c r="D80" s="17"/>
      <c r="E80" s="17"/>
      <c r="F80" s="18"/>
      <c r="G80" s="6">
        <f t="shared" si="44"/>
        <v>0</v>
      </c>
      <c r="H80" s="19"/>
      <c r="I80" s="19"/>
      <c r="J80" s="19"/>
      <c r="K80" s="19"/>
      <c r="L80" s="48">
        <f t="shared" si="45"/>
        <v>0</v>
      </c>
      <c r="M80" s="19"/>
      <c r="N80" s="19"/>
      <c r="O80" s="19"/>
      <c r="P80" s="19"/>
      <c r="R80" s="9" t="str">
        <f t="shared" si="35"/>
        <v xml:space="preserve"> </v>
      </c>
      <c r="S80" s="9" t="str">
        <f t="shared" si="36"/>
        <v xml:space="preserve"> </v>
      </c>
      <c r="T80" s="50" t="s">
        <v>166</v>
      </c>
    </row>
    <row r="81" spans="1:20" s="9" customFormat="1" ht="30" x14ac:dyDescent="0.25">
      <c r="A81" s="9" t="str">
        <f t="shared" si="37"/>
        <v>a</v>
      </c>
      <c r="B81" s="1" t="s">
        <v>28</v>
      </c>
      <c r="C81" s="5" t="s">
        <v>29</v>
      </c>
      <c r="D81" s="15">
        <f>D82+D91</f>
        <v>55000</v>
      </c>
      <c r="E81" s="15">
        <f>E82+E91</f>
        <v>0</v>
      </c>
      <c r="F81" s="16">
        <f>F82+F91</f>
        <v>0</v>
      </c>
      <c r="G81" s="4">
        <f t="shared" si="44"/>
        <v>55000</v>
      </c>
      <c r="H81" s="1">
        <f t="shared" ref="H81:P81" si="49">H82+H91</f>
        <v>15300</v>
      </c>
      <c r="I81" s="1">
        <f t="shared" si="49"/>
        <v>15300</v>
      </c>
      <c r="J81" s="1">
        <f t="shared" si="49"/>
        <v>14250</v>
      </c>
      <c r="K81" s="1">
        <f t="shared" si="49"/>
        <v>10150</v>
      </c>
      <c r="L81" s="47">
        <f t="shared" si="45"/>
        <v>0</v>
      </c>
      <c r="M81" s="1">
        <f t="shared" si="49"/>
        <v>0</v>
      </c>
      <c r="N81" s="1">
        <f t="shared" si="49"/>
        <v>0</v>
      </c>
      <c r="O81" s="1">
        <f t="shared" si="49"/>
        <v>0</v>
      </c>
      <c r="P81" s="1">
        <f t="shared" si="49"/>
        <v>0</v>
      </c>
      <c r="R81" s="9" t="str">
        <f t="shared" si="35"/>
        <v xml:space="preserve"> </v>
      </c>
      <c r="S81" s="9" t="str">
        <f t="shared" si="36"/>
        <v xml:space="preserve"> </v>
      </c>
      <c r="T81" s="50" t="s">
        <v>166</v>
      </c>
    </row>
    <row r="82" spans="1:20" x14ac:dyDescent="0.25">
      <c r="A82" s="9" t="str">
        <f t="shared" si="37"/>
        <v>a</v>
      </c>
      <c r="B82" s="1"/>
      <c r="C82" s="2" t="s">
        <v>4</v>
      </c>
      <c r="D82" s="17">
        <f>SUM(D83:D88)</f>
        <v>55000</v>
      </c>
      <c r="E82" s="17">
        <f>SUM(E83:E88)</f>
        <v>0</v>
      </c>
      <c r="F82" s="18">
        <f>SUM(F83:F88)</f>
        <v>0</v>
      </c>
      <c r="G82" s="6">
        <f t="shared" si="44"/>
        <v>55000</v>
      </c>
      <c r="H82" s="3">
        <f t="shared" ref="H82:P82" si="50">SUM(H83:H88)</f>
        <v>15300</v>
      </c>
      <c r="I82" s="3">
        <f t="shared" si="50"/>
        <v>15300</v>
      </c>
      <c r="J82" s="3">
        <f t="shared" si="50"/>
        <v>14250</v>
      </c>
      <c r="K82" s="3">
        <f t="shared" si="50"/>
        <v>10150</v>
      </c>
      <c r="L82" s="48">
        <f t="shared" si="45"/>
        <v>0</v>
      </c>
      <c r="M82" s="3">
        <f t="shared" si="50"/>
        <v>0</v>
      </c>
      <c r="N82" s="3">
        <f t="shared" si="50"/>
        <v>0</v>
      </c>
      <c r="O82" s="3">
        <f t="shared" si="50"/>
        <v>0</v>
      </c>
      <c r="P82" s="3">
        <f t="shared" si="50"/>
        <v>0</v>
      </c>
      <c r="R82" s="9" t="str">
        <f t="shared" si="35"/>
        <v xml:space="preserve"> </v>
      </c>
      <c r="S82" s="9" t="str">
        <f t="shared" si="36"/>
        <v xml:space="preserve"> </v>
      </c>
      <c r="T82" s="50" t="s">
        <v>166</v>
      </c>
    </row>
    <row r="83" spans="1:20" hidden="1" x14ac:dyDescent="0.25">
      <c r="A83" s="9" t="str">
        <f t="shared" si="37"/>
        <v>b</v>
      </c>
      <c r="B83" s="1"/>
      <c r="C83" s="7" t="s">
        <v>5</v>
      </c>
      <c r="D83" s="17"/>
      <c r="E83" s="17"/>
      <c r="F83" s="18"/>
      <c r="G83" s="6">
        <f t="shared" si="44"/>
        <v>0</v>
      </c>
      <c r="H83" s="19"/>
      <c r="I83" s="19"/>
      <c r="J83" s="19"/>
      <c r="K83" s="19"/>
      <c r="L83" s="48">
        <f t="shared" si="45"/>
        <v>0</v>
      </c>
      <c r="M83" s="19"/>
      <c r="N83" s="19"/>
      <c r="O83" s="19"/>
      <c r="P83" s="19"/>
      <c r="R83" s="9" t="str">
        <f t="shared" si="35"/>
        <v xml:space="preserve"> </v>
      </c>
      <c r="S83" s="9" t="str">
        <f t="shared" si="36"/>
        <v xml:space="preserve"> </v>
      </c>
      <c r="T83" s="50" t="s">
        <v>166</v>
      </c>
    </row>
    <row r="84" spans="1:20" x14ac:dyDescent="0.25">
      <c r="A84" s="9" t="str">
        <f t="shared" si="37"/>
        <v>a</v>
      </c>
      <c r="B84" s="1"/>
      <c r="C84" s="7" t="s">
        <v>6</v>
      </c>
      <c r="D84" s="17">
        <v>54000</v>
      </c>
      <c r="E84" s="17"/>
      <c r="F84" s="18"/>
      <c r="G84" s="6">
        <f t="shared" si="44"/>
        <v>54000</v>
      </c>
      <c r="H84" s="19">
        <v>15000</v>
      </c>
      <c r="I84" s="19">
        <v>15000</v>
      </c>
      <c r="J84" s="19">
        <v>14000</v>
      </c>
      <c r="K84" s="19">
        <v>10000</v>
      </c>
      <c r="L84" s="48">
        <f t="shared" si="45"/>
        <v>0</v>
      </c>
      <c r="M84" s="19"/>
      <c r="N84" s="19"/>
      <c r="O84" s="19"/>
      <c r="P84" s="19"/>
      <c r="R84" s="9" t="str">
        <f t="shared" si="35"/>
        <v xml:space="preserve"> </v>
      </c>
      <c r="S84" s="9" t="str">
        <f t="shared" si="36"/>
        <v xml:space="preserve"> </v>
      </c>
      <c r="T84" s="50" t="s">
        <v>166</v>
      </c>
    </row>
    <row r="85" spans="1:20" hidden="1" x14ac:dyDescent="0.25">
      <c r="A85" s="9" t="str">
        <f t="shared" si="37"/>
        <v>b</v>
      </c>
      <c r="B85" s="1"/>
      <c r="C85" s="7" t="s">
        <v>7</v>
      </c>
      <c r="D85" s="17"/>
      <c r="E85" s="17"/>
      <c r="F85" s="18"/>
      <c r="G85" s="6">
        <f t="shared" si="44"/>
        <v>0</v>
      </c>
      <c r="H85" s="19"/>
      <c r="I85" s="19"/>
      <c r="J85" s="19"/>
      <c r="K85" s="19"/>
      <c r="L85" s="48">
        <f t="shared" si="45"/>
        <v>0</v>
      </c>
      <c r="M85" s="19"/>
      <c r="N85" s="19"/>
      <c r="O85" s="19"/>
      <c r="P85" s="19"/>
      <c r="R85" s="9" t="str">
        <f t="shared" si="35"/>
        <v xml:space="preserve"> </v>
      </c>
      <c r="S85" s="9" t="str">
        <f t="shared" si="36"/>
        <v xml:space="preserve"> </v>
      </c>
      <c r="T85" s="50" t="s">
        <v>166</v>
      </c>
    </row>
    <row r="86" spans="1:20" hidden="1" x14ac:dyDescent="0.25">
      <c r="A86" s="9" t="str">
        <f t="shared" si="37"/>
        <v>b</v>
      </c>
      <c r="B86" s="1"/>
      <c r="C86" s="7" t="s">
        <v>8</v>
      </c>
      <c r="D86" s="17"/>
      <c r="E86" s="17"/>
      <c r="F86" s="18"/>
      <c r="G86" s="6">
        <f t="shared" si="44"/>
        <v>0</v>
      </c>
      <c r="H86" s="19"/>
      <c r="I86" s="19"/>
      <c r="J86" s="19"/>
      <c r="K86" s="19"/>
      <c r="L86" s="48">
        <f t="shared" si="45"/>
        <v>0</v>
      </c>
      <c r="M86" s="19"/>
      <c r="N86" s="19"/>
      <c r="O86" s="19"/>
      <c r="P86" s="19"/>
      <c r="R86" s="9" t="str">
        <f t="shared" si="35"/>
        <v xml:space="preserve"> </v>
      </c>
      <c r="S86" s="9" t="str">
        <f t="shared" si="36"/>
        <v xml:space="preserve"> </v>
      </c>
      <c r="T86" s="50" t="s">
        <v>166</v>
      </c>
    </row>
    <row r="87" spans="1:20" hidden="1" x14ac:dyDescent="0.25">
      <c r="A87" s="9" t="str">
        <f t="shared" si="37"/>
        <v>b</v>
      </c>
      <c r="B87" s="1"/>
      <c r="C87" s="7" t="s">
        <v>9</v>
      </c>
      <c r="D87" s="17"/>
      <c r="E87" s="17"/>
      <c r="F87" s="18"/>
      <c r="G87" s="6">
        <f t="shared" si="44"/>
        <v>0</v>
      </c>
      <c r="H87" s="19"/>
      <c r="I87" s="19"/>
      <c r="J87" s="19"/>
      <c r="K87" s="19"/>
      <c r="L87" s="48">
        <f t="shared" si="45"/>
        <v>0</v>
      </c>
      <c r="M87" s="19"/>
      <c r="N87" s="19"/>
      <c r="O87" s="19"/>
      <c r="P87" s="19"/>
      <c r="R87" s="9" t="str">
        <f t="shared" si="35"/>
        <v xml:space="preserve"> </v>
      </c>
      <c r="S87" s="9" t="str">
        <f t="shared" si="36"/>
        <v xml:space="preserve"> </v>
      </c>
      <c r="T87" s="50" t="s">
        <v>166</v>
      </c>
    </row>
    <row r="88" spans="1:20" x14ac:dyDescent="0.25">
      <c r="A88" s="9" t="str">
        <f t="shared" si="37"/>
        <v>a</v>
      </c>
      <c r="B88" s="1"/>
      <c r="C88" s="7" t="s">
        <v>10</v>
      </c>
      <c r="D88" s="17">
        <f>SUM(D89:D90)</f>
        <v>1000</v>
      </c>
      <c r="E88" s="17">
        <f>SUM(E89:E90)</f>
        <v>0</v>
      </c>
      <c r="F88" s="18">
        <f>SUM(F89:F90)</f>
        <v>0</v>
      </c>
      <c r="G88" s="6">
        <f t="shared" si="44"/>
        <v>1000</v>
      </c>
      <c r="H88" s="3">
        <f t="shared" ref="H88:P88" si="51">SUM(H89:H90)</f>
        <v>300</v>
      </c>
      <c r="I88" s="3">
        <f t="shared" si="51"/>
        <v>300</v>
      </c>
      <c r="J88" s="3">
        <f t="shared" si="51"/>
        <v>250</v>
      </c>
      <c r="K88" s="3">
        <f t="shared" si="51"/>
        <v>150</v>
      </c>
      <c r="L88" s="48">
        <f t="shared" si="45"/>
        <v>0</v>
      </c>
      <c r="M88" s="3">
        <f t="shared" si="51"/>
        <v>0</v>
      </c>
      <c r="N88" s="3">
        <f t="shared" si="51"/>
        <v>0</v>
      </c>
      <c r="O88" s="3">
        <f t="shared" si="51"/>
        <v>0</v>
      </c>
      <c r="P88" s="3">
        <f t="shared" si="51"/>
        <v>0</v>
      </c>
      <c r="R88" s="9" t="str">
        <f t="shared" si="35"/>
        <v xml:space="preserve"> </v>
      </c>
      <c r="S88" s="9" t="str">
        <f t="shared" si="36"/>
        <v xml:space="preserve"> </v>
      </c>
      <c r="T88" s="50" t="s">
        <v>166</v>
      </c>
    </row>
    <row r="89" spans="1:20" ht="30" x14ac:dyDescent="0.25">
      <c r="A89" s="9" t="str">
        <f t="shared" si="37"/>
        <v>a</v>
      </c>
      <c r="B89" s="1"/>
      <c r="C89" s="8" t="s">
        <v>11</v>
      </c>
      <c r="D89" s="17">
        <v>1000</v>
      </c>
      <c r="E89" s="17"/>
      <c r="F89" s="18"/>
      <c r="G89" s="6">
        <f t="shared" si="44"/>
        <v>1000</v>
      </c>
      <c r="H89" s="19">
        <v>300</v>
      </c>
      <c r="I89" s="19">
        <v>300</v>
      </c>
      <c r="J89" s="19">
        <v>250</v>
      </c>
      <c r="K89" s="19">
        <v>150</v>
      </c>
      <c r="L89" s="48">
        <f t="shared" si="45"/>
        <v>0</v>
      </c>
      <c r="M89" s="19"/>
      <c r="N89" s="19"/>
      <c r="O89" s="19"/>
      <c r="P89" s="19"/>
      <c r="R89" s="9" t="str">
        <f t="shared" si="35"/>
        <v xml:space="preserve"> </v>
      </c>
      <c r="S89" s="9" t="str">
        <f t="shared" si="36"/>
        <v xml:space="preserve"> </v>
      </c>
      <c r="T89" s="50" t="s">
        <v>166</v>
      </c>
    </row>
    <row r="90" spans="1:20" ht="30" hidden="1" x14ac:dyDescent="0.25">
      <c r="A90" s="9" t="str">
        <f t="shared" si="37"/>
        <v>b</v>
      </c>
      <c r="B90" s="1"/>
      <c r="C90" s="8" t="s">
        <v>12</v>
      </c>
      <c r="D90" s="17"/>
      <c r="E90" s="17"/>
      <c r="F90" s="18"/>
      <c r="G90" s="6">
        <f t="shared" si="44"/>
        <v>0</v>
      </c>
      <c r="H90" s="19"/>
      <c r="I90" s="19"/>
      <c r="J90" s="19"/>
      <c r="K90" s="19"/>
      <c r="L90" s="48">
        <f t="shared" si="45"/>
        <v>0</v>
      </c>
      <c r="M90" s="19"/>
      <c r="N90" s="19"/>
      <c r="O90" s="19"/>
      <c r="P90" s="19"/>
      <c r="R90" s="9" t="str">
        <f t="shared" si="35"/>
        <v xml:space="preserve"> </v>
      </c>
      <c r="S90" s="9" t="str">
        <f t="shared" si="36"/>
        <v xml:space="preserve"> </v>
      </c>
      <c r="T90" s="50" t="s">
        <v>166</v>
      </c>
    </row>
    <row r="91" spans="1:20" hidden="1" x14ac:dyDescent="0.25">
      <c r="A91" s="9" t="str">
        <f t="shared" si="37"/>
        <v>b</v>
      </c>
      <c r="B91" s="1"/>
      <c r="C91" s="7" t="s">
        <v>13</v>
      </c>
      <c r="D91" s="17"/>
      <c r="E91" s="17"/>
      <c r="F91" s="18"/>
      <c r="G91" s="6">
        <f t="shared" si="44"/>
        <v>0</v>
      </c>
      <c r="H91" s="19"/>
      <c r="I91" s="19"/>
      <c r="J91" s="19"/>
      <c r="K91" s="19"/>
      <c r="L91" s="48">
        <f t="shared" si="45"/>
        <v>0</v>
      </c>
      <c r="M91" s="19"/>
      <c r="N91" s="19"/>
      <c r="O91" s="19"/>
      <c r="P91" s="19"/>
      <c r="R91" s="9" t="str">
        <f t="shared" si="35"/>
        <v xml:space="preserve"> </v>
      </c>
      <c r="S91" s="9" t="str">
        <f t="shared" si="36"/>
        <v xml:space="preserve"> </v>
      </c>
      <c r="T91" s="50" t="s">
        <v>166</v>
      </c>
    </row>
    <row r="92" spans="1:20" s="9" customFormat="1" ht="30" x14ac:dyDescent="0.25">
      <c r="A92" s="9" t="str">
        <f t="shared" si="37"/>
        <v>a</v>
      </c>
      <c r="B92" s="1" t="s">
        <v>30</v>
      </c>
      <c r="C92" s="5" t="s">
        <v>31</v>
      </c>
      <c r="D92" s="15">
        <f>D93+D102</f>
        <v>63000</v>
      </c>
      <c r="E92" s="15">
        <f>E93+E102</f>
        <v>0</v>
      </c>
      <c r="F92" s="16">
        <f>F93+F102</f>
        <v>0</v>
      </c>
      <c r="G92" s="4">
        <f t="shared" si="44"/>
        <v>63000</v>
      </c>
      <c r="H92" s="1">
        <f t="shared" ref="H92:P92" si="52">H93+H102</f>
        <v>18300</v>
      </c>
      <c r="I92" s="1">
        <f t="shared" si="52"/>
        <v>17300</v>
      </c>
      <c r="J92" s="1">
        <f t="shared" si="52"/>
        <v>17300</v>
      </c>
      <c r="K92" s="1">
        <f t="shared" si="52"/>
        <v>10100</v>
      </c>
      <c r="L92" s="47">
        <f t="shared" si="45"/>
        <v>0</v>
      </c>
      <c r="M92" s="1">
        <f t="shared" si="52"/>
        <v>0</v>
      </c>
      <c r="N92" s="1">
        <f t="shared" si="52"/>
        <v>0</v>
      </c>
      <c r="O92" s="1">
        <f t="shared" si="52"/>
        <v>0</v>
      </c>
      <c r="P92" s="1">
        <f t="shared" si="52"/>
        <v>0</v>
      </c>
      <c r="R92" s="9" t="str">
        <f t="shared" si="35"/>
        <v xml:space="preserve"> </v>
      </c>
      <c r="S92" s="9" t="str">
        <f t="shared" si="36"/>
        <v xml:space="preserve"> </v>
      </c>
      <c r="T92" s="50" t="s">
        <v>166</v>
      </c>
    </row>
    <row r="93" spans="1:20" x14ac:dyDescent="0.25">
      <c r="A93" s="9" t="str">
        <f t="shared" si="37"/>
        <v>a</v>
      </c>
      <c r="B93" s="1"/>
      <c r="C93" s="2" t="s">
        <v>4</v>
      </c>
      <c r="D93" s="17">
        <f>SUM(D94:D99)</f>
        <v>63000</v>
      </c>
      <c r="E93" s="17">
        <f>SUM(E94:E99)</f>
        <v>0</v>
      </c>
      <c r="F93" s="18">
        <f>SUM(F94:F99)</f>
        <v>0</v>
      </c>
      <c r="G93" s="6">
        <f t="shared" si="44"/>
        <v>63000</v>
      </c>
      <c r="H93" s="3">
        <f t="shared" ref="H93:P93" si="53">SUM(H94:H99)</f>
        <v>18300</v>
      </c>
      <c r="I93" s="3">
        <f t="shared" si="53"/>
        <v>17300</v>
      </c>
      <c r="J93" s="3">
        <f t="shared" si="53"/>
        <v>17300</v>
      </c>
      <c r="K93" s="3">
        <f t="shared" si="53"/>
        <v>10100</v>
      </c>
      <c r="L93" s="48">
        <f t="shared" si="45"/>
        <v>0</v>
      </c>
      <c r="M93" s="3">
        <f t="shared" si="53"/>
        <v>0</v>
      </c>
      <c r="N93" s="3">
        <f t="shared" si="53"/>
        <v>0</v>
      </c>
      <c r="O93" s="3">
        <f t="shared" si="53"/>
        <v>0</v>
      </c>
      <c r="P93" s="3">
        <f t="shared" si="53"/>
        <v>0</v>
      </c>
      <c r="R93" s="9" t="str">
        <f t="shared" si="35"/>
        <v xml:space="preserve"> </v>
      </c>
      <c r="S93" s="9" t="str">
        <f t="shared" si="36"/>
        <v xml:space="preserve"> </v>
      </c>
      <c r="T93" s="50" t="s">
        <v>166</v>
      </c>
    </row>
    <row r="94" spans="1:20" hidden="1" x14ac:dyDescent="0.25">
      <c r="A94" s="9" t="str">
        <f t="shared" si="37"/>
        <v>b</v>
      </c>
      <c r="B94" s="1"/>
      <c r="C94" s="7" t="s">
        <v>5</v>
      </c>
      <c r="D94" s="17"/>
      <c r="E94" s="17"/>
      <c r="F94" s="18"/>
      <c r="G94" s="6">
        <f t="shared" si="44"/>
        <v>0</v>
      </c>
      <c r="H94" s="19"/>
      <c r="I94" s="19"/>
      <c r="J94" s="19"/>
      <c r="K94" s="19"/>
      <c r="L94" s="48">
        <f t="shared" si="45"/>
        <v>0</v>
      </c>
      <c r="M94" s="19"/>
      <c r="N94" s="19"/>
      <c r="O94" s="19"/>
      <c r="P94" s="19"/>
      <c r="R94" s="9" t="str">
        <f t="shared" si="35"/>
        <v xml:space="preserve"> </v>
      </c>
      <c r="S94" s="9" t="str">
        <f t="shared" si="36"/>
        <v xml:space="preserve"> </v>
      </c>
      <c r="T94" s="50" t="s">
        <v>166</v>
      </c>
    </row>
    <row r="95" spans="1:20" x14ac:dyDescent="0.25">
      <c r="A95" s="9" t="str">
        <f t="shared" si="37"/>
        <v>a</v>
      </c>
      <c r="B95" s="1"/>
      <c r="C95" s="7" t="s">
        <v>6</v>
      </c>
      <c r="D95" s="17">
        <v>62000</v>
      </c>
      <c r="E95" s="17"/>
      <c r="F95" s="18"/>
      <c r="G95" s="6">
        <f t="shared" si="44"/>
        <v>62000</v>
      </c>
      <c r="H95" s="19">
        <v>18000</v>
      </c>
      <c r="I95" s="19">
        <v>17000</v>
      </c>
      <c r="J95" s="19">
        <v>17000</v>
      </c>
      <c r="K95" s="19">
        <v>10000</v>
      </c>
      <c r="L95" s="48">
        <f t="shared" si="45"/>
        <v>0</v>
      </c>
      <c r="M95" s="19"/>
      <c r="N95" s="19"/>
      <c r="O95" s="19"/>
      <c r="P95" s="19"/>
      <c r="R95" s="9" t="str">
        <f t="shared" si="35"/>
        <v xml:space="preserve"> </v>
      </c>
      <c r="S95" s="9" t="str">
        <f t="shared" si="36"/>
        <v xml:space="preserve"> </v>
      </c>
      <c r="T95" s="50" t="s">
        <v>166</v>
      </c>
    </row>
    <row r="96" spans="1:20" hidden="1" x14ac:dyDescent="0.25">
      <c r="A96" s="9" t="str">
        <f t="shared" si="37"/>
        <v>b</v>
      </c>
      <c r="B96" s="1"/>
      <c r="C96" s="7" t="s">
        <v>7</v>
      </c>
      <c r="D96" s="17"/>
      <c r="E96" s="17"/>
      <c r="F96" s="18"/>
      <c r="G96" s="6">
        <f t="shared" si="44"/>
        <v>0</v>
      </c>
      <c r="H96" s="19"/>
      <c r="I96" s="19"/>
      <c r="J96" s="19"/>
      <c r="K96" s="19"/>
      <c r="L96" s="48">
        <f t="shared" si="45"/>
        <v>0</v>
      </c>
      <c r="M96" s="19"/>
      <c r="N96" s="19"/>
      <c r="O96" s="19"/>
      <c r="P96" s="19"/>
      <c r="R96" s="9" t="str">
        <f t="shared" si="35"/>
        <v xml:space="preserve"> </v>
      </c>
      <c r="S96" s="9" t="str">
        <f t="shared" si="36"/>
        <v xml:space="preserve"> </v>
      </c>
      <c r="T96" s="50" t="s">
        <v>166</v>
      </c>
    </row>
    <row r="97" spans="1:20" hidden="1" x14ac:dyDescent="0.25">
      <c r="A97" s="9" t="str">
        <f t="shared" si="37"/>
        <v>b</v>
      </c>
      <c r="B97" s="1"/>
      <c r="C97" s="7" t="s">
        <v>8</v>
      </c>
      <c r="D97" s="17"/>
      <c r="E97" s="17"/>
      <c r="F97" s="18"/>
      <c r="G97" s="6">
        <f t="shared" si="44"/>
        <v>0</v>
      </c>
      <c r="H97" s="19"/>
      <c r="I97" s="19"/>
      <c r="J97" s="19"/>
      <c r="K97" s="19"/>
      <c r="L97" s="48">
        <f t="shared" si="45"/>
        <v>0</v>
      </c>
      <c r="M97" s="19"/>
      <c r="N97" s="19"/>
      <c r="O97" s="19"/>
      <c r="P97" s="19"/>
      <c r="R97" s="9" t="str">
        <f t="shared" si="35"/>
        <v xml:space="preserve"> </v>
      </c>
      <c r="S97" s="9" t="str">
        <f t="shared" si="36"/>
        <v xml:space="preserve"> </v>
      </c>
      <c r="T97" s="50" t="s">
        <v>166</v>
      </c>
    </row>
    <row r="98" spans="1:20" hidden="1" x14ac:dyDescent="0.25">
      <c r="A98" s="9" t="str">
        <f t="shared" si="37"/>
        <v>b</v>
      </c>
      <c r="B98" s="1"/>
      <c r="C98" s="7" t="s">
        <v>9</v>
      </c>
      <c r="D98" s="17"/>
      <c r="E98" s="17"/>
      <c r="F98" s="18"/>
      <c r="G98" s="6">
        <f t="shared" si="44"/>
        <v>0</v>
      </c>
      <c r="H98" s="19"/>
      <c r="I98" s="19"/>
      <c r="J98" s="19"/>
      <c r="K98" s="19"/>
      <c r="L98" s="48">
        <f t="shared" si="45"/>
        <v>0</v>
      </c>
      <c r="M98" s="19"/>
      <c r="N98" s="19"/>
      <c r="O98" s="19"/>
      <c r="P98" s="19"/>
      <c r="R98" s="9" t="str">
        <f t="shared" si="35"/>
        <v xml:space="preserve"> </v>
      </c>
      <c r="S98" s="9" t="str">
        <f t="shared" si="36"/>
        <v xml:space="preserve"> </v>
      </c>
      <c r="T98" s="50" t="s">
        <v>166</v>
      </c>
    </row>
    <row r="99" spans="1:20" x14ac:dyDescent="0.25">
      <c r="A99" s="9" t="str">
        <f t="shared" si="37"/>
        <v>a</v>
      </c>
      <c r="B99" s="1"/>
      <c r="C99" s="7" t="s">
        <v>10</v>
      </c>
      <c r="D99" s="17">
        <f>SUM(D100:D101)</f>
        <v>1000</v>
      </c>
      <c r="E99" s="17">
        <f>SUM(E100:E101)</f>
        <v>0</v>
      </c>
      <c r="F99" s="18">
        <f>SUM(F100:F101)</f>
        <v>0</v>
      </c>
      <c r="G99" s="6">
        <f t="shared" si="44"/>
        <v>1000</v>
      </c>
      <c r="H99" s="3">
        <f t="shared" ref="H99:P99" si="54">SUM(H100:H101)</f>
        <v>300</v>
      </c>
      <c r="I99" s="3">
        <f t="shared" si="54"/>
        <v>300</v>
      </c>
      <c r="J99" s="3">
        <f t="shared" si="54"/>
        <v>300</v>
      </c>
      <c r="K99" s="3">
        <f t="shared" si="54"/>
        <v>100</v>
      </c>
      <c r="L99" s="48">
        <f t="shared" si="45"/>
        <v>0</v>
      </c>
      <c r="M99" s="3">
        <f t="shared" si="54"/>
        <v>0</v>
      </c>
      <c r="N99" s="3">
        <f t="shared" si="54"/>
        <v>0</v>
      </c>
      <c r="O99" s="3">
        <f t="shared" si="54"/>
        <v>0</v>
      </c>
      <c r="P99" s="3">
        <f t="shared" si="54"/>
        <v>0</v>
      </c>
      <c r="R99" s="9" t="str">
        <f t="shared" si="35"/>
        <v xml:space="preserve"> </v>
      </c>
      <c r="S99" s="9" t="str">
        <f t="shared" si="36"/>
        <v xml:space="preserve"> </v>
      </c>
      <c r="T99" s="50" t="s">
        <v>166</v>
      </c>
    </row>
    <row r="100" spans="1:20" ht="30" x14ac:dyDescent="0.25">
      <c r="A100" s="9" t="str">
        <f t="shared" si="37"/>
        <v>a</v>
      </c>
      <c r="B100" s="1"/>
      <c r="C100" s="8" t="s">
        <v>11</v>
      </c>
      <c r="D100" s="17">
        <v>1000</v>
      </c>
      <c r="E100" s="17"/>
      <c r="F100" s="18"/>
      <c r="G100" s="6">
        <f t="shared" si="44"/>
        <v>1000</v>
      </c>
      <c r="H100" s="19">
        <v>300</v>
      </c>
      <c r="I100" s="19">
        <v>300</v>
      </c>
      <c r="J100" s="19">
        <v>300</v>
      </c>
      <c r="K100" s="19">
        <v>100</v>
      </c>
      <c r="L100" s="48">
        <f t="shared" si="45"/>
        <v>0</v>
      </c>
      <c r="M100" s="19"/>
      <c r="N100" s="19"/>
      <c r="O100" s="19"/>
      <c r="P100" s="19"/>
      <c r="R100" s="9" t="str">
        <f t="shared" si="35"/>
        <v xml:space="preserve"> </v>
      </c>
      <c r="S100" s="9" t="str">
        <f t="shared" si="36"/>
        <v xml:space="preserve"> </v>
      </c>
      <c r="T100" s="50" t="s">
        <v>166</v>
      </c>
    </row>
    <row r="101" spans="1:20" ht="30" hidden="1" x14ac:dyDescent="0.25">
      <c r="A101" s="9" t="str">
        <f t="shared" si="37"/>
        <v>b</v>
      </c>
      <c r="B101" s="1"/>
      <c r="C101" s="8" t="s">
        <v>12</v>
      </c>
      <c r="D101" s="17"/>
      <c r="E101" s="17"/>
      <c r="F101" s="18"/>
      <c r="G101" s="6">
        <f t="shared" si="44"/>
        <v>0</v>
      </c>
      <c r="H101" s="19"/>
      <c r="I101" s="19"/>
      <c r="J101" s="19"/>
      <c r="K101" s="19"/>
      <c r="L101" s="48">
        <f t="shared" si="45"/>
        <v>0</v>
      </c>
      <c r="M101" s="19"/>
      <c r="N101" s="19"/>
      <c r="O101" s="19"/>
      <c r="P101" s="19"/>
      <c r="R101" s="9" t="str">
        <f t="shared" si="35"/>
        <v xml:space="preserve"> </v>
      </c>
      <c r="S101" s="9" t="str">
        <f t="shared" si="36"/>
        <v xml:space="preserve"> </v>
      </c>
      <c r="T101" s="50" t="s">
        <v>166</v>
      </c>
    </row>
    <row r="102" spans="1:20" hidden="1" x14ac:dyDescent="0.25">
      <c r="A102" s="9" t="str">
        <f t="shared" si="37"/>
        <v>b</v>
      </c>
      <c r="B102" s="1"/>
      <c r="C102" s="7" t="s">
        <v>13</v>
      </c>
      <c r="D102" s="17"/>
      <c r="E102" s="17"/>
      <c r="F102" s="18"/>
      <c r="G102" s="6">
        <f t="shared" si="44"/>
        <v>0</v>
      </c>
      <c r="H102" s="19"/>
      <c r="I102" s="19"/>
      <c r="J102" s="19"/>
      <c r="K102" s="19"/>
      <c r="L102" s="48">
        <f t="shared" si="45"/>
        <v>0</v>
      </c>
      <c r="M102" s="19"/>
      <c r="N102" s="19"/>
      <c r="O102" s="19"/>
      <c r="P102" s="19"/>
      <c r="R102" s="9" t="str">
        <f t="shared" si="35"/>
        <v xml:space="preserve"> </v>
      </c>
      <c r="S102" s="9" t="str">
        <f t="shared" si="36"/>
        <v xml:space="preserve"> </v>
      </c>
      <c r="T102" s="50" t="s">
        <v>166</v>
      </c>
    </row>
    <row r="103" spans="1:20" s="9" customFormat="1" ht="30" x14ac:dyDescent="0.25">
      <c r="A103" s="9" t="str">
        <f t="shared" si="37"/>
        <v>a</v>
      </c>
      <c r="B103" s="1" t="s">
        <v>32</v>
      </c>
      <c r="C103" s="5" t="s">
        <v>33</v>
      </c>
      <c r="D103" s="15">
        <f>D104+D113</f>
        <v>40000</v>
      </c>
      <c r="E103" s="15">
        <f>E104+E113</f>
        <v>0</v>
      </c>
      <c r="F103" s="16">
        <f>F104+F113</f>
        <v>0</v>
      </c>
      <c r="G103" s="4">
        <f t="shared" si="44"/>
        <v>40000</v>
      </c>
      <c r="H103" s="1">
        <f t="shared" ref="H103:P103" si="55">H104+H113</f>
        <v>10400</v>
      </c>
      <c r="I103" s="1">
        <f t="shared" si="55"/>
        <v>10200</v>
      </c>
      <c r="J103" s="1">
        <f t="shared" si="55"/>
        <v>10200</v>
      </c>
      <c r="K103" s="1">
        <f t="shared" si="55"/>
        <v>9200</v>
      </c>
      <c r="L103" s="47">
        <f t="shared" si="45"/>
        <v>0</v>
      </c>
      <c r="M103" s="1">
        <f t="shared" si="55"/>
        <v>0</v>
      </c>
      <c r="N103" s="1">
        <f t="shared" si="55"/>
        <v>0</v>
      </c>
      <c r="O103" s="1">
        <f t="shared" si="55"/>
        <v>0</v>
      </c>
      <c r="P103" s="1">
        <f t="shared" si="55"/>
        <v>0</v>
      </c>
      <c r="R103" s="9" t="str">
        <f t="shared" si="35"/>
        <v xml:space="preserve"> </v>
      </c>
      <c r="S103" s="9" t="str">
        <f t="shared" si="36"/>
        <v xml:space="preserve"> </v>
      </c>
      <c r="T103" s="50" t="s">
        <v>166</v>
      </c>
    </row>
    <row r="104" spans="1:20" x14ac:dyDescent="0.25">
      <c r="A104" s="9" t="str">
        <f t="shared" si="37"/>
        <v>a</v>
      </c>
      <c r="B104" s="1"/>
      <c r="C104" s="2" t="s">
        <v>4</v>
      </c>
      <c r="D104" s="17">
        <f>SUM(D105:D110)</f>
        <v>40000</v>
      </c>
      <c r="E104" s="17">
        <f>SUM(E105:E110)</f>
        <v>0</v>
      </c>
      <c r="F104" s="18">
        <f>SUM(F105:F110)</f>
        <v>0</v>
      </c>
      <c r="G104" s="6">
        <f t="shared" si="44"/>
        <v>40000</v>
      </c>
      <c r="H104" s="3">
        <f t="shared" ref="H104:P104" si="56">SUM(H105:H110)</f>
        <v>10400</v>
      </c>
      <c r="I104" s="3">
        <f t="shared" si="56"/>
        <v>10200</v>
      </c>
      <c r="J104" s="3">
        <f t="shared" si="56"/>
        <v>10200</v>
      </c>
      <c r="K104" s="3">
        <f t="shared" si="56"/>
        <v>9200</v>
      </c>
      <c r="L104" s="48">
        <f t="shared" si="45"/>
        <v>0</v>
      </c>
      <c r="M104" s="3">
        <f t="shared" si="56"/>
        <v>0</v>
      </c>
      <c r="N104" s="3">
        <f t="shared" si="56"/>
        <v>0</v>
      </c>
      <c r="O104" s="3">
        <f t="shared" si="56"/>
        <v>0</v>
      </c>
      <c r="P104" s="3">
        <f t="shared" si="56"/>
        <v>0</v>
      </c>
      <c r="R104" s="9" t="str">
        <f t="shared" si="35"/>
        <v xml:space="preserve"> </v>
      </c>
      <c r="S104" s="9" t="str">
        <f t="shared" si="36"/>
        <v xml:space="preserve"> </v>
      </c>
      <c r="T104" s="50" t="s">
        <v>166</v>
      </c>
    </row>
    <row r="105" spans="1:20" hidden="1" x14ac:dyDescent="0.25">
      <c r="A105" s="9" t="str">
        <f t="shared" si="37"/>
        <v>b</v>
      </c>
      <c r="B105" s="1"/>
      <c r="C105" s="7" t="s">
        <v>5</v>
      </c>
      <c r="D105" s="17"/>
      <c r="E105" s="17"/>
      <c r="F105" s="18"/>
      <c r="G105" s="6">
        <f t="shared" si="44"/>
        <v>0</v>
      </c>
      <c r="H105" s="19"/>
      <c r="I105" s="19"/>
      <c r="J105" s="19"/>
      <c r="K105" s="19"/>
      <c r="L105" s="48">
        <f t="shared" si="45"/>
        <v>0</v>
      </c>
      <c r="M105" s="19"/>
      <c r="N105" s="19"/>
      <c r="O105" s="19"/>
      <c r="P105" s="19"/>
      <c r="R105" s="9" t="str">
        <f t="shared" si="35"/>
        <v xml:space="preserve"> </v>
      </c>
      <c r="S105" s="9" t="str">
        <f t="shared" si="36"/>
        <v xml:space="preserve"> </v>
      </c>
      <c r="T105" s="50" t="s">
        <v>166</v>
      </c>
    </row>
    <row r="106" spans="1:20" x14ac:dyDescent="0.25">
      <c r="A106" s="9" t="str">
        <f t="shared" si="37"/>
        <v>a</v>
      </c>
      <c r="B106" s="1"/>
      <c r="C106" s="7" t="s">
        <v>6</v>
      </c>
      <c r="D106" s="17">
        <v>39000</v>
      </c>
      <c r="E106" s="17"/>
      <c r="F106" s="18"/>
      <c r="G106" s="6">
        <f t="shared" si="44"/>
        <v>39000</v>
      </c>
      <c r="H106" s="19">
        <v>10000</v>
      </c>
      <c r="I106" s="19">
        <v>10000</v>
      </c>
      <c r="J106" s="19">
        <v>10000</v>
      </c>
      <c r="K106" s="19">
        <v>9000</v>
      </c>
      <c r="L106" s="48">
        <f t="shared" si="45"/>
        <v>0</v>
      </c>
      <c r="M106" s="19"/>
      <c r="N106" s="19"/>
      <c r="O106" s="19"/>
      <c r="P106" s="19"/>
      <c r="R106" s="9" t="str">
        <f t="shared" si="35"/>
        <v xml:space="preserve"> </v>
      </c>
      <c r="S106" s="9" t="str">
        <f t="shared" si="36"/>
        <v xml:space="preserve"> </v>
      </c>
      <c r="T106" s="50" t="s">
        <v>166</v>
      </c>
    </row>
    <row r="107" spans="1:20" hidden="1" x14ac:dyDescent="0.25">
      <c r="A107" s="9" t="str">
        <f t="shared" si="37"/>
        <v>b</v>
      </c>
      <c r="B107" s="1"/>
      <c r="C107" s="7" t="s">
        <v>7</v>
      </c>
      <c r="D107" s="17"/>
      <c r="E107" s="17"/>
      <c r="F107" s="18"/>
      <c r="G107" s="6">
        <f t="shared" si="44"/>
        <v>0</v>
      </c>
      <c r="H107" s="19"/>
      <c r="I107" s="19"/>
      <c r="J107" s="19"/>
      <c r="K107" s="19"/>
      <c r="L107" s="48">
        <f t="shared" si="45"/>
        <v>0</v>
      </c>
      <c r="M107" s="19"/>
      <c r="N107" s="19"/>
      <c r="O107" s="19"/>
      <c r="P107" s="19"/>
      <c r="R107" s="9" t="str">
        <f t="shared" si="35"/>
        <v xml:space="preserve"> </v>
      </c>
      <c r="S107" s="9" t="str">
        <f t="shared" si="36"/>
        <v xml:space="preserve"> </v>
      </c>
      <c r="T107" s="50" t="s">
        <v>166</v>
      </c>
    </row>
    <row r="108" spans="1:20" hidden="1" x14ac:dyDescent="0.25">
      <c r="A108" s="9" t="str">
        <f t="shared" si="37"/>
        <v>b</v>
      </c>
      <c r="B108" s="1"/>
      <c r="C108" s="7" t="s">
        <v>8</v>
      </c>
      <c r="D108" s="17"/>
      <c r="E108" s="17"/>
      <c r="F108" s="18"/>
      <c r="G108" s="6">
        <f t="shared" si="44"/>
        <v>0</v>
      </c>
      <c r="H108" s="19"/>
      <c r="I108" s="19"/>
      <c r="J108" s="19"/>
      <c r="K108" s="19"/>
      <c r="L108" s="48">
        <f t="shared" si="45"/>
        <v>0</v>
      </c>
      <c r="M108" s="19"/>
      <c r="N108" s="19"/>
      <c r="O108" s="19"/>
      <c r="P108" s="19"/>
      <c r="R108" s="9" t="str">
        <f t="shared" si="35"/>
        <v xml:space="preserve"> </v>
      </c>
      <c r="S108" s="9" t="str">
        <f t="shared" si="36"/>
        <v xml:space="preserve"> </v>
      </c>
      <c r="T108" s="50" t="s">
        <v>166</v>
      </c>
    </row>
    <row r="109" spans="1:20" hidden="1" x14ac:dyDescent="0.25">
      <c r="A109" s="9" t="str">
        <f t="shared" si="37"/>
        <v>b</v>
      </c>
      <c r="B109" s="1"/>
      <c r="C109" s="7" t="s">
        <v>9</v>
      </c>
      <c r="D109" s="17"/>
      <c r="E109" s="17"/>
      <c r="F109" s="18"/>
      <c r="G109" s="6">
        <f t="shared" si="44"/>
        <v>0</v>
      </c>
      <c r="H109" s="19"/>
      <c r="I109" s="19"/>
      <c r="J109" s="19"/>
      <c r="K109" s="19"/>
      <c r="L109" s="48">
        <f t="shared" si="45"/>
        <v>0</v>
      </c>
      <c r="M109" s="19"/>
      <c r="N109" s="19"/>
      <c r="O109" s="19"/>
      <c r="P109" s="19"/>
      <c r="R109" s="9" t="str">
        <f t="shared" ref="R109:R157" si="57">IF(D109-G109=0," ","შეცდომა")</f>
        <v xml:space="preserve"> </v>
      </c>
      <c r="S109" s="9" t="str">
        <f t="shared" ref="S109:S157" si="58">IF(E109-L109=0," ","შეცდომა")</f>
        <v xml:space="preserve"> </v>
      </c>
      <c r="T109" s="50" t="s">
        <v>166</v>
      </c>
    </row>
    <row r="110" spans="1:20" x14ac:dyDescent="0.25">
      <c r="A110" s="9" t="str">
        <f t="shared" ref="A110:A157" si="59">IF(D110+E110&gt;0,"a","b")</f>
        <v>a</v>
      </c>
      <c r="B110" s="1"/>
      <c r="C110" s="7" t="s">
        <v>10</v>
      </c>
      <c r="D110" s="17">
        <f>SUM(D111:D112)</f>
        <v>1000</v>
      </c>
      <c r="E110" s="17">
        <f>SUM(E111:E112)</f>
        <v>0</v>
      </c>
      <c r="F110" s="18">
        <f>SUM(F111:F112)</f>
        <v>0</v>
      </c>
      <c r="G110" s="6">
        <f t="shared" si="44"/>
        <v>1000</v>
      </c>
      <c r="H110" s="3">
        <f t="shared" ref="H110:P110" si="60">SUM(H111:H112)</f>
        <v>400</v>
      </c>
      <c r="I110" s="3">
        <f t="shared" si="60"/>
        <v>200</v>
      </c>
      <c r="J110" s="3">
        <f t="shared" si="60"/>
        <v>200</v>
      </c>
      <c r="K110" s="3">
        <f t="shared" si="60"/>
        <v>200</v>
      </c>
      <c r="L110" s="48">
        <f t="shared" si="45"/>
        <v>0</v>
      </c>
      <c r="M110" s="3">
        <f t="shared" si="60"/>
        <v>0</v>
      </c>
      <c r="N110" s="3">
        <f t="shared" si="60"/>
        <v>0</v>
      </c>
      <c r="O110" s="3">
        <f t="shared" si="60"/>
        <v>0</v>
      </c>
      <c r="P110" s="3">
        <f t="shared" si="60"/>
        <v>0</v>
      </c>
      <c r="R110" s="9" t="str">
        <f t="shared" si="57"/>
        <v xml:space="preserve"> </v>
      </c>
      <c r="S110" s="9" t="str">
        <f t="shared" si="58"/>
        <v xml:space="preserve"> </v>
      </c>
      <c r="T110" s="50" t="s">
        <v>166</v>
      </c>
    </row>
    <row r="111" spans="1:20" ht="30" x14ac:dyDescent="0.25">
      <c r="A111" s="9" t="str">
        <f t="shared" si="59"/>
        <v>a</v>
      </c>
      <c r="B111" s="1"/>
      <c r="C111" s="8" t="s">
        <v>11</v>
      </c>
      <c r="D111" s="17">
        <v>1000</v>
      </c>
      <c r="E111" s="17"/>
      <c r="F111" s="18"/>
      <c r="G111" s="6">
        <f t="shared" si="44"/>
        <v>1000</v>
      </c>
      <c r="H111" s="19">
        <v>400</v>
      </c>
      <c r="I111" s="19">
        <v>200</v>
      </c>
      <c r="J111" s="19">
        <v>200</v>
      </c>
      <c r="K111" s="19">
        <v>200</v>
      </c>
      <c r="L111" s="48">
        <f t="shared" si="45"/>
        <v>0</v>
      </c>
      <c r="M111" s="19"/>
      <c r="N111" s="19"/>
      <c r="O111" s="19"/>
      <c r="P111" s="19"/>
      <c r="R111" s="9" t="str">
        <f t="shared" si="57"/>
        <v xml:space="preserve"> </v>
      </c>
      <c r="S111" s="9" t="str">
        <f t="shared" si="58"/>
        <v xml:space="preserve"> </v>
      </c>
      <c r="T111" s="50" t="s">
        <v>166</v>
      </c>
    </row>
    <row r="112" spans="1:20" ht="30" hidden="1" x14ac:dyDescent="0.25">
      <c r="A112" s="9" t="str">
        <f t="shared" si="59"/>
        <v>b</v>
      </c>
      <c r="B112" s="1"/>
      <c r="C112" s="8" t="s">
        <v>12</v>
      </c>
      <c r="D112" s="17"/>
      <c r="E112" s="17"/>
      <c r="F112" s="18"/>
      <c r="G112" s="6">
        <f t="shared" si="44"/>
        <v>0</v>
      </c>
      <c r="H112" s="19"/>
      <c r="I112" s="19"/>
      <c r="J112" s="19"/>
      <c r="K112" s="19"/>
      <c r="L112" s="48">
        <f t="shared" si="45"/>
        <v>0</v>
      </c>
      <c r="M112" s="19"/>
      <c r="N112" s="19"/>
      <c r="O112" s="19"/>
      <c r="P112" s="19"/>
      <c r="R112" s="9" t="str">
        <f t="shared" si="57"/>
        <v xml:space="preserve"> </v>
      </c>
      <c r="S112" s="9" t="str">
        <f t="shared" si="58"/>
        <v xml:space="preserve"> </v>
      </c>
      <c r="T112" s="50" t="s">
        <v>166</v>
      </c>
    </row>
    <row r="113" spans="1:20" hidden="1" x14ac:dyDescent="0.25">
      <c r="A113" s="9" t="str">
        <f t="shared" si="59"/>
        <v>b</v>
      </c>
      <c r="B113" s="1"/>
      <c r="C113" s="7" t="s">
        <v>13</v>
      </c>
      <c r="D113" s="17"/>
      <c r="E113" s="17"/>
      <c r="F113" s="18"/>
      <c r="G113" s="6">
        <f t="shared" si="44"/>
        <v>0</v>
      </c>
      <c r="H113" s="19"/>
      <c r="I113" s="19"/>
      <c r="J113" s="19"/>
      <c r="K113" s="19"/>
      <c r="L113" s="48">
        <f t="shared" si="45"/>
        <v>0</v>
      </c>
      <c r="M113" s="19"/>
      <c r="N113" s="19"/>
      <c r="O113" s="19"/>
      <c r="P113" s="19"/>
      <c r="R113" s="9" t="str">
        <f t="shared" si="57"/>
        <v xml:space="preserve"> </v>
      </c>
      <c r="S113" s="9" t="str">
        <f t="shared" si="58"/>
        <v xml:space="preserve"> </v>
      </c>
      <c r="T113" s="50" t="s">
        <v>166</v>
      </c>
    </row>
    <row r="114" spans="1:20" s="9" customFormat="1" ht="45" x14ac:dyDescent="0.25">
      <c r="A114" s="9" t="str">
        <f t="shared" si="59"/>
        <v>a</v>
      </c>
      <c r="B114" s="1" t="s">
        <v>34</v>
      </c>
      <c r="C114" s="5" t="s">
        <v>35</v>
      </c>
      <c r="D114" s="15">
        <f>D115+D124</f>
        <v>34000</v>
      </c>
      <c r="E114" s="15">
        <f>E115+E124</f>
        <v>0</v>
      </c>
      <c r="F114" s="16">
        <f>F115+F124</f>
        <v>0</v>
      </c>
      <c r="G114" s="4">
        <f t="shared" si="44"/>
        <v>34000</v>
      </c>
      <c r="H114" s="1">
        <f t="shared" ref="H114:P114" si="61">H115+H124</f>
        <v>10400</v>
      </c>
      <c r="I114" s="1">
        <f t="shared" si="61"/>
        <v>10200</v>
      </c>
      <c r="J114" s="1">
        <f t="shared" si="61"/>
        <v>9200</v>
      </c>
      <c r="K114" s="1">
        <f t="shared" si="61"/>
        <v>4200</v>
      </c>
      <c r="L114" s="47">
        <f t="shared" si="45"/>
        <v>0</v>
      </c>
      <c r="M114" s="1">
        <f t="shared" si="61"/>
        <v>0</v>
      </c>
      <c r="N114" s="1">
        <f t="shared" si="61"/>
        <v>0</v>
      </c>
      <c r="O114" s="1">
        <f t="shared" si="61"/>
        <v>0</v>
      </c>
      <c r="P114" s="1">
        <f t="shared" si="61"/>
        <v>0</v>
      </c>
      <c r="R114" s="9" t="str">
        <f t="shared" si="57"/>
        <v xml:space="preserve"> </v>
      </c>
      <c r="S114" s="9" t="str">
        <f t="shared" si="58"/>
        <v xml:space="preserve"> </v>
      </c>
      <c r="T114" s="50" t="s">
        <v>166</v>
      </c>
    </row>
    <row r="115" spans="1:20" x14ac:dyDescent="0.25">
      <c r="A115" s="9" t="str">
        <f t="shared" si="59"/>
        <v>a</v>
      </c>
      <c r="B115" s="1"/>
      <c r="C115" s="2" t="s">
        <v>4</v>
      </c>
      <c r="D115" s="17">
        <f>SUM(D116:D121)</f>
        <v>34000</v>
      </c>
      <c r="E115" s="17">
        <f>SUM(E116:E121)</f>
        <v>0</v>
      </c>
      <c r="F115" s="18">
        <f>SUM(F116:F121)</f>
        <v>0</v>
      </c>
      <c r="G115" s="6">
        <f t="shared" si="44"/>
        <v>34000</v>
      </c>
      <c r="H115" s="3">
        <f t="shared" ref="H115:P115" si="62">SUM(H116:H121)</f>
        <v>10400</v>
      </c>
      <c r="I115" s="3">
        <f t="shared" si="62"/>
        <v>10200</v>
      </c>
      <c r="J115" s="3">
        <f t="shared" si="62"/>
        <v>9200</v>
      </c>
      <c r="K115" s="3">
        <f t="shared" si="62"/>
        <v>4200</v>
      </c>
      <c r="L115" s="48">
        <f t="shared" si="45"/>
        <v>0</v>
      </c>
      <c r="M115" s="3">
        <f t="shared" si="62"/>
        <v>0</v>
      </c>
      <c r="N115" s="3">
        <f t="shared" si="62"/>
        <v>0</v>
      </c>
      <c r="O115" s="3">
        <f t="shared" si="62"/>
        <v>0</v>
      </c>
      <c r="P115" s="3">
        <f t="shared" si="62"/>
        <v>0</v>
      </c>
      <c r="R115" s="9" t="str">
        <f t="shared" si="57"/>
        <v xml:space="preserve"> </v>
      </c>
      <c r="S115" s="9" t="str">
        <f t="shared" si="58"/>
        <v xml:space="preserve"> </v>
      </c>
      <c r="T115" s="50" t="s">
        <v>166</v>
      </c>
    </row>
    <row r="116" spans="1:20" hidden="1" x14ac:dyDescent="0.25">
      <c r="A116" s="9" t="str">
        <f t="shared" si="59"/>
        <v>b</v>
      </c>
      <c r="B116" s="1"/>
      <c r="C116" s="7" t="s">
        <v>5</v>
      </c>
      <c r="D116" s="17"/>
      <c r="E116" s="17"/>
      <c r="F116" s="18"/>
      <c r="G116" s="6">
        <f t="shared" si="44"/>
        <v>0</v>
      </c>
      <c r="H116" s="19"/>
      <c r="I116" s="19"/>
      <c r="J116" s="19"/>
      <c r="K116" s="19"/>
      <c r="L116" s="48">
        <f t="shared" si="45"/>
        <v>0</v>
      </c>
      <c r="M116" s="19"/>
      <c r="N116" s="19"/>
      <c r="O116" s="19"/>
      <c r="P116" s="19"/>
      <c r="R116" s="9" t="str">
        <f t="shared" si="57"/>
        <v xml:space="preserve"> </v>
      </c>
      <c r="S116" s="9" t="str">
        <f t="shared" si="58"/>
        <v xml:space="preserve"> </v>
      </c>
      <c r="T116" s="50" t="s">
        <v>166</v>
      </c>
    </row>
    <row r="117" spans="1:20" x14ac:dyDescent="0.25">
      <c r="A117" s="9" t="str">
        <f t="shared" si="59"/>
        <v>a</v>
      </c>
      <c r="B117" s="1"/>
      <c r="C117" s="7" t="s">
        <v>6</v>
      </c>
      <c r="D117" s="17">
        <v>33000</v>
      </c>
      <c r="E117" s="17"/>
      <c r="F117" s="18"/>
      <c r="G117" s="6">
        <f t="shared" si="44"/>
        <v>33000</v>
      </c>
      <c r="H117" s="19">
        <v>10000</v>
      </c>
      <c r="I117" s="19">
        <v>10000</v>
      </c>
      <c r="J117" s="19">
        <v>9000</v>
      </c>
      <c r="K117" s="19">
        <v>4000</v>
      </c>
      <c r="L117" s="48">
        <f t="shared" si="45"/>
        <v>0</v>
      </c>
      <c r="M117" s="19"/>
      <c r="N117" s="19"/>
      <c r="O117" s="19"/>
      <c r="P117" s="19"/>
      <c r="R117" s="9" t="str">
        <f t="shared" si="57"/>
        <v xml:space="preserve"> </v>
      </c>
      <c r="S117" s="9" t="str">
        <f t="shared" si="58"/>
        <v xml:space="preserve"> </v>
      </c>
      <c r="T117" s="50" t="s">
        <v>166</v>
      </c>
    </row>
    <row r="118" spans="1:20" hidden="1" x14ac:dyDescent="0.25">
      <c r="A118" s="9" t="str">
        <f t="shared" si="59"/>
        <v>b</v>
      </c>
      <c r="B118" s="1"/>
      <c r="C118" s="7" t="s">
        <v>7</v>
      </c>
      <c r="D118" s="17"/>
      <c r="E118" s="17"/>
      <c r="F118" s="18"/>
      <c r="G118" s="6">
        <f t="shared" si="44"/>
        <v>0</v>
      </c>
      <c r="H118" s="19"/>
      <c r="I118" s="19"/>
      <c r="J118" s="19"/>
      <c r="K118" s="19"/>
      <c r="L118" s="48">
        <f t="shared" si="45"/>
        <v>0</v>
      </c>
      <c r="M118" s="19"/>
      <c r="N118" s="19"/>
      <c r="O118" s="19"/>
      <c r="P118" s="19"/>
      <c r="R118" s="9" t="str">
        <f t="shared" si="57"/>
        <v xml:space="preserve"> </v>
      </c>
      <c r="S118" s="9" t="str">
        <f t="shared" si="58"/>
        <v xml:space="preserve"> </v>
      </c>
      <c r="T118" s="50" t="s">
        <v>166</v>
      </c>
    </row>
    <row r="119" spans="1:20" hidden="1" x14ac:dyDescent="0.25">
      <c r="A119" s="9" t="str">
        <f t="shared" si="59"/>
        <v>b</v>
      </c>
      <c r="B119" s="1"/>
      <c r="C119" s="7" t="s">
        <v>8</v>
      </c>
      <c r="D119" s="17"/>
      <c r="E119" s="17"/>
      <c r="F119" s="18"/>
      <c r="G119" s="6">
        <f t="shared" si="44"/>
        <v>0</v>
      </c>
      <c r="H119" s="19"/>
      <c r="I119" s="19"/>
      <c r="J119" s="19"/>
      <c r="K119" s="19"/>
      <c r="L119" s="48">
        <f t="shared" si="45"/>
        <v>0</v>
      </c>
      <c r="M119" s="19"/>
      <c r="N119" s="19"/>
      <c r="O119" s="19"/>
      <c r="P119" s="19"/>
      <c r="R119" s="9" t="str">
        <f t="shared" si="57"/>
        <v xml:space="preserve"> </v>
      </c>
      <c r="S119" s="9" t="str">
        <f t="shared" si="58"/>
        <v xml:space="preserve"> </v>
      </c>
      <c r="T119" s="50" t="s">
        <v>166</v>
      </c>
    </row>
    <row r="120" spans="1:20" hidden="1" x14ac:dyDescent="0.25">
      <c r="A120" s="9" t="str">
        <f t="shared" si="59"/>
        <v>b</v>
      </c>
      <c r="B120" s="1"/>
      <c r="C120" s="7" t="s">
        <v>9</v>
      </c>
      <c r="D120" s="17"/>
      <c r="E120" s="17"/>
      <c r="F120" s="18"/>
      <c r="G120" s="6">
        <f t="shared" si="44"/>
        <v>0</v>
      </c>
      <c r="H120" s="19"/>
      <c r="I120" s="19"/>
      <c r="J120" s="19"/>
      <c r="K120" s="19"/>
      <c r="L120" s="48">
        <f t="shared" si="45"/>
        <v>0</v>
      </c>
      <c r="M120" s="19"/>
      <c r="N120" s="19"/>
      <c r="O120" s="19"/>
      <c r="P120" s="19"/>
      <c r="R120" s="9" t="str">
        <f t="shared" si="57"/>
        <v xml:space="preserve"> </v>
      </c>
      <c r="S120" s="9" t="str">
        <f t="shared" si="58"/>
        <v xml:space="preserve"> </v>
      </c>
      <c r="T120" s="50" t="s">
        <v>166</v>
      </c>
    </row>
    <row r="121" spans="1:20" x14ac:dyDescent="0.25">
      <c r="A121" s="9" t="str">
        <f t="shared" si="59"/>
        <v>a</v>
      </c>
      <c r="B121" s="1"/>
      <c r="C121" s="7" t="s">
        <v>10</v>
      </c>
      <c r="D121" s="17">
        <f>SUM(D122:D123)</f>
        <v>1000</v>
      </c>
      <c r="E121" s="17">
        <f>SUM(E122:E123)</f>
        <v>0</v>
      </c>
      <c r="F121" s="18">
        <f>SUM(F122:F123)</f>
        <v>0</v>
      </c>
      <c r="G121" s="6">
        <f t="shared" si="44"/>
        <v>1000</v>
      </c>
      <c r="H121" s="3">
        <f t="shared" ref="H121:P121" si="63">SUM(H122:H123)</f>
        <v>400</v>
      </c>
      <c r="I121" s="3">
        <f t="shared" si="63"/>
        <v>200</v>
      </c>
      <c r="J121" s="3">
        <f t="shared" si="63"/>
        <v>200</v>
      </c>
      <c r="K121" s="3">
        <f t="shared" si="63"/>
        <v>200</v>
      </c>
      <c r="L121" s="48">
        <f t="shared" si="45"/>
        <v>0</v>
      </c>
      <c r="M121" s="3">
        <f t="shared" si="63"/>
        <v>0</v>
      </c>
      <c r="N121" s="3">
        <f t="shared" si="63"/>
        <v>0</v>
      </c>
      <c r="O121" s="3">
        <f t="shared" si="63"/>
        <v>0</v>
      </c>
      <c r="P121" s="3">
        <f t="shared" si="63"/>
        <v>0</v>
      </c>
      <c r="R121" s="9" t="str">
        <f t="shared" si="57"/>
        <v xml:space="preserve"> </v>
      </c>
      <c r="S121" s="9" t="str">
        <f t="shared" si="58"/>
        <v xml:space="preserve"> </v>
      </c>
      <c r="T121" s="50" t="s">
        <v>166</v>
      </c>
    </row>
    <row r="122" spans="1:20" ht="30" x14ac:dyDescent="0.25">
      <c r="A122" s="9" t="str">
        <f t="shared" si="59"/>
        <v>a</v>
      </c>
      <c r="B122" s="1"/>
      <c r="C122" s="8" t="s">
        <v>11</v>
      </c>
      <c r="D122" s="17">
        <v>1000</v>
      </c>
      <c r="E122" s="17"/>
      <c r="F122" s="18"/>
      <c r="G122" s="6">
        <f t="shared" si="44"/>
        <v>1000</v>
      </c>
      <c r="H122" s="19">
        <v>400</v>
      </c>
      <c r="I122" s="19">
        <v>200</v>
      </c>
      <c r="J122" s="19">
        <v>200</v>
      </c>
      <c r="K122" s="19">
        <v>200</v>
      </c>
      <c r="L122" s="48">
        <f t="shared" si="45"/>
        <v>0</v>
      </c>
      <c r="M122" s="19"/>
      <c r="N122" s="19"/>
      <c r="O122" s="19"/>
      <c r="P122" s="19"/>
      <c r="R122" s="9" t="str">
        <f t="shared" si="57"/>
        <v xml:space="preserve"> </v>
      </c>
      <c r="S122" s="9" t="str">
        <f t="shared" si="58"/>
        <v xml:space="preserve"> </v>
      </c>
      <c r="T122" s="50" t="s">
        <v>166</v>
      </c>
    </row>
    <row r="123" spans="1:20" ht="30" hidden="1" x14ac:dyDescent="0.25">
      <c r="A123" s="9" t="str">
        <f t="shared" si="59"/>
        <v>b</v>
      </c>
      <c r="B123" s="1"/>
      <c r="C123" s="8" t="s">
        <v>12</v>
      </c>
      <c r="D123" s="17"/>
      <c r="E123" s="17"/>
      <c r="F123" s="18"/>
      <c r="G123" s="6">
        <f t="shared" si="44"/>
        <v>0</v>
      </c>
      <c r="H123" s="19"/>
      <c r="I123" s="19"/>
      <c r="J123" s="19"/>
      <c r="K123" s="19"/>
      <c r="L123" s="48">
        <f t="shared" si="45"/>
        <v>0</v>
      </c>
      <c r="M123" s="19"/>
      <c r="N123" s="19"/>
      <c r="O123" s="19"/>
      <c r="P123" s="19"/>
      <c r="R123" s="9" t="str">
        <f t="shared" si="57"/>
        <v xml:space="preserve"> </v>
      </c>
      <c r="S123" s="9" t="str">
        <f t="shared" si="58"/>
        <v xml:space="preserve"> </v>
      </c>
      <c r="T123" s="50" t="s">
        <v>166</v>
      </c>
    </row>
    <row r="124" spans="1:20" hidden="1" x14ac:dyDescent="0.25">
      <c r="A124" s="9" t="str">
        <f t="shared" si="59"/>
        <v>b</v>
      </c>
      <c r="B124" s="1"/>
      <c r="C124" s="7" t="s">
        <v>13</v>
      </c>
      <c r="D124" s="17"/>
      <c r="E124" s="17"/>
      <c r="F124" s="18"/>
      <c r="G124" s="6">
        <f t="shared" si="44"/>
        <v>0</v>
      </c>
      <c r="H124" s="19"/>
      <c r="I124" s="19"/>
      <c r="J124" s="19"/>
      <c r="K124" s="19"/>
      <c r="L124" s="48">
        <f t="shared" si="45"/>
        <v>0</v>
      </c>
      <c r="M124" s="19"/>
      <c r="N124" s="19"/>
      <c r="O124" s="19"/>
      <c r="P124" s="19"/>
      <c r="R124" s="9" t="str">
        <f t="shared" si="57"/>
        <v xml:space="preserve"> </v>
      </c>
      <c r="S124" s="9" t="str">
        <f t="shared" si="58"/>
        <v xml:space="preserve"> </v>
      </c>
      <c r="T124" s="50" t="s">
        <v>166</v>
      </c>
    </row>
    <row r="125" spans="1:20" s="9" customFormat="1" ht="30" x14ac:dyDescent="0.25">
      <c r="A125" s="9" t="str">
        <f t="shared" si="59"/>
        <v>a</v>
      </c>
      <c r="B125" s="1" t="s">
        <v>36</v>
      </c>
      <c r="C125" s="5" t="s">
        <v>37</v>
      </c>
      <c r="D125" s="15">
        <f>D126+D135</f>
        <v>60000</v>
      </c>
      <c r="E125" s="15">
        <f>E126+E135</f>
        <v>0</v>
      </c>
      <c r="F125" s="16">
        <f>F126+F135</f>
        <v>0</v>
      </c>
      <c r="G125" s="4">
        <f t="shared" si="44"/>
        <v>60000</v>
      </c>
      <c r="H125" s="1">
        <f t="shared" ref="H125:P125" si="64">H126+H135</f>
        <v>20400</v>
      </c>
      <c r="I125" s="1">
        <f t="shared" si="64"/>
        <v>15300</v>
      </c>
      <c r="J125" s="1">
        <f t="shared" si="64"/>
        <v>14200</v>
      </c>
      <c r="K125" s="1">
        <f t="shared" si="64"/>
        <v>10100</v>
      </c>
      <c r="L125" s="47">
        <f t="shared" si="45"/>
        <v>0</v>
      </c>
      <c r="M125" s="1">
        <f t="shared" si="64"/>
        <v>0</v>
      </c>
      <c r="N125" s="1">
        <f t="shared" si="64"/>
        <v>0</v>
      </c>
      <c r="O125" s="1">
        <f t="shared" si="64"/>
        <v>0</v>
      </c>
      <c r="P125" s="1">
        <f t="shared" si="64"/>
        <v>0</v>
      </c>
      <c r="R125" s="9" t="str">
        <f t="shared" si="57"/>
        <v xml:space="preserve"> </v>
      </c>
      <c r="S125" s="9" t="str">
        <f t="shared" si="58"/>
        <v xml:space="preserve"> </v>
      </c>
      <c r="T125" s="50" t="s">
        <v>166</v>
      </c>
    </row>
    <row r="126" spans="1:20" x14ac:dyDescent="0.25">
      <c r="A126" s="9" t="str">
        <f t="shared" si="59"/>
        <v>a</v>
      </c>
      <c r="B126" s="1"/>
      <c r="C126" s="2" t="s">
        <v>4</v>
      </c>
      <c r="D126" s="17">
        <f>SUM(D127:D132)</f>
        <v>60000</v>
      </c>
      <c r="E126" s="17">
        <f>SUM(E127:E132)</f>
        <v>0</v>
      </c>
      <c r="F126" s="18">
        <f>SUM(F127:F132)</f>
        <v>0</v>
      </c>
      <c r="G126" s="6">
        <f t="shared" si="44"/>
        <v>60000</v>
      </c>
      <c r="H126" s="3">
        <f t="shared" ref="H126:P126" si="65">SUM(H127:H132)</f>
        <v>20400</v>
      </c>
      <c r="I126" s="3">
        <f t="shared" si="65"/>
        <v>15300</v>
      </c>
      <c r="J126" s="3">
        <f t="shared" si="65"/>
        <v>14200</v>
      </c>
      <c r="K126" s="3">
        <f t="shared" si="65"/>
        <v>10100</v>
      </c>
      <c r="L126" s="48">
        <f t="shared" si="45"/>
        <v>0</v>
      </c>
      <c r="M126" s="3">
        <f t="shared" si="65"/>
        <v>0</v>
      </c>
      <c r="N126" s="3">
        <f t="shared" si="65"/>
        <v>0</v>
      </c>
      <c r="O126" s="3">
        <f t="shared" si="65"/>
        <v>0</v>
      </c>
      <c r="P126" s="3">
        <f t="shared" si="65"/>
        <v>0</v>
      </c>
      <c r="R126" s="9" t="str">
        <f t="shared" si="57"/>
        <v xml:space="preserve"> </v>
      </c>
      <c r="S126" s="9" t="str">
        <f t="shared" si="58"/>
        <v xml:space="preserve"> </v>
      </c>
      <c r="T126" s="50" t="s">
        <v>166</v>
      </c>
    </row>
    <row r="127" spans="1:20" hidden="1" x14ac:dyDescent="0.25">
      <c r="A127" s="9" t="str">
        <f t="shared" si="59"/>
        <v>b</v>
      </c>
      <c r="B127" s="1"/>
      <c r="C127" s="7" t="s">
        <v>5</v>
      </c>
      <c r="D127" s="17"/>
      <c r="E127" s="17"/>
      <c r="F127" s="18"/>
      <c r="G127" s="6">
        <f t="shared" si="44"/>
        <v>0</v>
      </c>
      <c r="H127" s="19"/>
      <c r="I127" s="19"/>
      <c r="J127" s="19"/>
      <c r="K127" s="19"/>
      <c r="L127" s="48">
        <f t="shared" si="45"/>
        <v>0</v>
      </c>
      <c r="M127" s="19"/>
      <c r="N127" s="19"/>
      <c r="O127" s="19"/>
      <c r="P127" s="19"/>
      <c r="R127" s="9" t="str">
        <f t="shared" si="57"/>
        <v xml:space="preserve"> </v>
      </c>
      <c r="S127" s="9" t="str">
        <f t="shared" si="58"/>
        <v xml:space="preserve"> </v>
      </c>
      <c r="T127" s="50" t="s">
        <v>166</v>
      </c>
    </row>
    <row r="128" spans="1:20" x14ac:dyDescent="0.25">
      <c r="A128" s="9" t="str">
        <f t="shared" si="59"/>
        <v>a</v>
      </c>
      <c r="B128" s="1"/>
      <c r="C128" s="7" t="s">
        <v>6</v>
      </c>
      <c r="D128" s="17">
        <v>59000</v>
      </c>
      <c r="E128" s="17"/>
      <c r="F128" s="18"/>
      <c r="G128" s="6">
        <f t="shared" si="44"/>
        <v>59000</v>
      </c>
      <c r="H128" s="19">
        <v>20000</v>
      </c>
      <c r="I128" s="19">
        <v>15000</v>
      </c>
      <c r="J128" s="19">
        <v>14000</v>
      </c>
      <c r="K128" s="19">
        <v>10000</v>
      </c>
      <c r="L128" s="48">
        <f t="shared" si="45"/>
        <v>0</v>
      </c>
      <c r="M128" s="19"/>
      <c r="N128" s="19"/>
      <c r="O128" s="19"/>
      <c r="P128" s="19"/>
      <c r="R128" s="9" t="str">
        <f t="shared" si="57"/>
        <v xml:space="preserve"> </v>
      </c>
      <c r="S128" s="9" t="str">
        <f t="shared" si="58"/>
        <v xml:space="preserve"> </v>
      </c>
      <c r="T128" s="50" t="s">
        <v>166</v>
      </c>
    </row>
    <row r="129" spans="1:20" hidden="1" x14ac:dyDescent="0.25">
      <c r="A129" s="9" t="str">
        <f t="shared" si="59"/>
        <v>b</v>
      </c>
      <c r="B129" s="1"/>
      <c r="C129" s="7" t="s">
        <v>7</v>
      </c>
      <c r="D129" s="17"/>
      <c r="E129" s="17"/>
      <c r="F129" s="18"/>
      <c r="G129" s="6">
        <f t="shared" si="44"/>
        <v>0</v>
      </c>
      <c r="H129" s="19"/>
      <c r="I129" s="19"/>
      <c r="J129" s="19"/>
      <c r="K129" s="19"/>
      <c r="L129" s="48">
        <f t="shared" si="45"/>
        <v>0</v>
      </c>
      <c r="M129" s="19"/>
      <c r="N129" s="19"/>
      <c r="O129" s="19"/>
      <c r="P129" s="19"/>
      <c r="R129" s="9" t="str">
        <f t="shared" si="57"/>
        <v xml:space="preserve"> </v>
      </c>
      <c r="S129" s="9" t="str">
        <f t="shared" si="58"/>
        <v xml:space="preserve"> </v>
      </c>
      <c r="T129" s="50" t="s">
        <v>166</v>
      </c>
    </row>
    <row r="130" spans="1:20" hidden="1" x14ac:dyDescent="0.25">
      <c r="A130" s="9" t="str">
        <f t="shared" si="59"/>
        <v>b</v>
      </c>
      <c r="B130" s="1"/>
      <c r="C130" s="7" t="s">
        <v>8</v>
      </c>
      <c r="D130" s="17"/>
      <c r="E130" s="17"/>
      <c r="F130" s="18"/>
      <c r="G130" s="6">
        <f t="shared" si="44"/>
        <v>0</v>
      </c>
      <c r="H130" s="19"/>
      <c r="I130" s="19"/>
      <c r="J130" s="19"/>
      <c r="K130" s="19"/>
      <c r="L130" s="48">
        <f t="shared" si="45"/>
        <v>0</v>
      </c>
      <c r="M130" s="19"/>
      <c r="N130" s="19"/>
      <c r="O130" s="19"/>
      <c r="P130" s="19"/>
      <c r="R130" s="9" t="str">
        <f t="shared" si="57"/>
        <v xml:space="preserve"> </v>
      </c>
      <c r="S130" s="9" t="str">
        <f t="shared" si="58"/>
        <v xml:space="preserve"> </v>
      </c>
      <c r="T130" s="50" t="s">
        <v>166</v>
      </c>
    </row>
    <row r="131" spans="1:20" hidden="1" x14ac:dyDescent="0.25">
      <c r="A131" s="9" t="str">
        <f t="shared" si="59"/>
        <v>b</v>
      </c>
      <c r="B131" s="1"/>
      <c r="C131" s="7" t="s">
        <v>9</v>
      </c>
      <c r="D131" s="17"/>
      <c r="E131" s="17"/>
      <c r="F131" s="18"/>
      <c r="G131" s="6">
        <f t="shared" si="44"/>
        <v>0</v>
      </c>
      <c r="H131" s="19"/>
      <c r="I131" s="19"/>
      <c r="J131" s="19"/>
      <c r="K131" s="19"/>
      <c r="L131" s="48">
        <f t="shared" si="45"/>
        <v>0</v>
      </c>
      <c r="M131" s="19"/>
      <c r="N131" s="19"/>
      <c r="O131" s="19"/>
      <c r="P131" s="19"/>
      <c r="R131" s="9" t="str">
        <f t="shared" si="57"/>
        <v xml:space="preserve"> </v>
      </c>
      <c r="S131" s="9" t="str">
        <f t="shared" si="58"/>
        <v xml:space="preserve"> </v>
      </c>
      <c r="T131" s="50" t="s">
        <v>166</v>
      </c>
    </row>
    <row r="132" spans="1:20" x14ac:dyDescent="0.25">
      <c r="A132" s="9" t="str">
        <f t="shared" si="59"/>
        <v>a</v>
      </c>
      <c r="B132" s="1"/>
      <c r="C132" s="7" t="s">
        <v>10</v>
      </c>
      <c r="D132" s="17">
        <f>SUM(D133:D134)</f>
        <v>1000</v>
      </c>
      <c r="E132" s="17">
        <f>SUM(E133:E134)</f>
        <v>0</v>
      </c>
      <c r="F132" s="18">
        <f>SUM(F133:F134)</f>
        <v>0</v>
      </c>
      <c r="G132" s="6">
        <f t="shared" si="44"/>
        <v>1000</v>
      </c>
      <c r="H132" s="3">
        <f t="shared" ref="H132:P132" si="66">SUM(H133:H134)</f>
        <v>400</v>
      </c>
      <c r="I132" s="3">
        <f t="shared" si="66"/>
        <v>300</v>
      </c>
      <c r="J132" s="3">
        <f t="shared" si="66"/>
        <v>200</v>
      </c>
      <c r="K132" s="3">
        <f t="shared" si="66"/>
        <v>100</v>
      </c>
      <c r="L132" s="48">
        <f t="shared" si="45"/>
        <v>0</v>
      </c>
      <c r="M132" s="3">
        <f t="shared" si="66"/>
        <v>0</v>
      </c>
      <c r="N132" s="3">
        <f t="shared" si="66"/>
        <v>0</v>
      </c>
      <c r="O132" s="3">
        <f t="shared" si="66"/>
        <v>0</v>
      </c>
      <c r="P132" s="3">
        <f t="shared" si="66"/>
        <v>0</v>
      </c>
      <c r="R132" s="9" t="str">
        <f t="shared" si="57"/>
        <v xml:space="preserve"> </v>
      </c>
      <c r="S132" s="9" t="str">
        <f t="shared" si="58"/>
        <v xml:space="preserve"> </v>
      </c>
      <c r="T132" s="50" t="s">
        <v>166</v>
      </c>
    </row>
    <row r="133" spans="1:20" ht="30" x14ac:dyDescent="0.25">
      <c r="A133" s="9" t="str">
        <f t="shared" si="59"/>
        <v>a</v>
      </c>
      <c r="B133" s="1"/>
      <c r="C133" s="8" t="s">
        <v>11</v>
      </c>
      <c r="D133" s="17">
        <v>1000</v>
      </c>
      <c r="E133" s="17"/>
      <c r="F133" s="18"/>
      <c r="G133" s="6">
        <f t="shared" ref="G133:G157" si="67">SUM(H133:K133)</f>
        <v>1000</v>
      </c>
      <c r="H133" s="19">
        <v>400</v>
      </c>
      <c r="I133" s="19">
        <v>300</v>
      </c>
      <c r="J133" s="19">
        <v>200</v>
      </c>
      <c r="K133" s="19">
        <v>100</v>
      </c>
      <c r="L133" s="48">
        <f t="shared" ref="L133:L157" si="68">SUM(M133:P133)</f>
        <v>0</v>
      </c>
      <c r="M133" s="19"/>
      <c r="N133" s="19"/>
      <c r="O133" s="19"/>
      <c r="P133" s="19"/>
      <c r="R133" s="9" t="str">
        <f t="shared" si="57"/>
        <v xml:space="preserve"> </v>
      </c>
      <c r="S133" s="9" t="str">
        <f t="shared" si="58"/>
        <v xml:space="preserve"> </v>
      </c>
      <c r="T133" s="50" t="s">
        <v>166</v>
      </c>
    </row>
    <row r="134" spans="1:20" ht="30" hidden="1" x14ac:dyDescent="0.25">
      <c r="A134" s="9" t="str">
        <f t="shared" si="59"/>
        <v>b</v>
      </c>
      <c r="B134" s="1"/>
      <c r="C134" s="8" t="s">
        <v>12</v>
      </c>
      <c r="D134" s="17"/>
      <c r="E134" s="17"/>
      <c r="F134" s="18"/>
      <c r="G134" s="6">
        <f t="shared" si="67"/>
        <v>0</v>
      </c>
      <c r="H134" s="19"/>
      <c r="I134" s="19"/>
      <c r="J134" s="19"/>
      <c r="K134" s="19"/>
      <c r="L134" s="48">
        <f t="shared" si="68"/>
        <v>0</v>
      </c>
      <c r="M134" s="19"/>
      <c r="N134" s="19"/>
      <c r="O134" s="19"/>
      <c r="P134" s="19"/>
      <c r="R134" s="9" t="str">
        <f t="shared" si="57"/>
        <v xml:space="preserve"> </v>
      </c>
      <c r="S134" s="9" t="str">
        <f t="shared" si="58"/>
        <v xml:space="preserve"> </v>
      </c>
      <c r="T134" s="50" t="s">
        <v>166</v>
      </c>
    </row>
    <row r="135" spans="1:20" hidden="1" x14ac:dyDescent="0.25">
      <c r="A135" s="9" t="str">
        <f t="shared" si="59"/>
        <v>b</v>
      </c>
      <c r="B135" s="1"/>
      <c r="C135" s="7" t="s">
        <v>13</v>
      </c>
      <c r="D135" s="17"/>
      <c r="E135" s="17"/>
      <c r="F135" s="18"/>
      <c r="G135" s="6">
        <f t="shared" si="67"/>
        <v>0</v>
      </c>
      <c r="H135" s="19"/>
      <c r="I135" s="19"/>
      <c r="J135" s="19"/>
      <c r="K135" s="19"/>
      <c r="L135" s="48">
        <f t="shared" si="68"/>
        <v>0</v>
      </c>
      <c r="M135" s="19"/>
      <c r="N135" s="19"/>
      <c r="O135" s="19"/>
      <c r="P135" s="19"/>
      <c r="R135" s="9" t="str">
        <f t="shared" si="57"/>
        <v xml:space="preserve"> </v>
      </c>
      <c r="S135" s="9" t="str">
        <f t="shared" si="58"/>
        <v xml:space="preserve"> </v>
      </c>
      <c r="T135" s="50" t="s">
        <v>166</v>
      </c>
    </row>
    <row r="136" spans="1:20" s="9" customFormat="1" ht="45" hidden="1" x14ac:dyDescent="0.25">
      <c r="A136" s="9" t="str">
        <f t="shared" si="59"/>
        <v>b</v>
      </c>
      <c r="B136" s="1" t="s">
        <v>38</v>
      </c>
      <c r="C136" s="5" t="s">
        <v>39</v>
      </c>
      <c r="D136" s="15">
        <f>D137+D146</f>
        <v>0</v>
      </c>
      <c r="E136" s="15">
        <f>E137+E146</f>
        <v>0</v>
      </c>
      <c r="F136" s="16">
        <f>F137+F146</f>
        <v>0</v>
      </c>
      <c r="G136" s="4">
        <f t="shared" si="67"/>
        <v>0</v>
      </c>
      <c r="H136" s="1">
        <f t="shared" ref="H136:P136" si="69">H137+H146</f>
        <v>0</v>
      </c>
      <c r="I136" s="1">
        <f t="shared" si="69"/>
        <v>0</v>
      </c>
      <c r="J136" s="1">
        <f t="shared" si="69"/>
        <v>0</v>
      </c>
      <c r="K136" s="1">
        <f t="shared" si="69"/>
        <v>0</v>
      </c>
      <c r="L136" s="47">
        <f t="shared" si="68"/>
        <v>0</v>
      </c>
      <c r="M136" s="1">
        <f t="shared" si="69"/>
        <v>0</v>
      </c>
      <c r="N136" s="1">
        <f t="shared" si="69"/>
        <v>0</v>
      </c>
      <c r="O136" s="1">
        <f t="shared" si="69"/>
        <v>0</v>
      </c>
      <c r="P136" s="1">
        <f t="shared" si="69"/>
        <v>0</v>
      </c>
      <c r="R136" s="9" t="str">
        <f t="shared" si="57"/>
        <v xml:space="preserve"> </v>
      </c>
      <c r="S136" s="9" t="str">
        <f t="shared" si="58"/>
        <v xml:space="preserve"> </v>
      </c>
      <c r="T136" s="50" t="s">
        <v>166</v>
      </c>
    </row>
    <row r="137" spans="1:20" hidden="1" x14ac:dyDescent="0.25">
      <c r="A137" s="9" t="str">
        <f t="shared" si="59"/>
        <v>b</v>
      </c>
      <c r="B137" s="1"/>
      <c r="C137" s="2" t="s">
        <v>4</v>
      </c>
      <c r="D137" s="17">
        <f>SUM(D138:D143)</f>
        <v>0</v>
      </c>
      <c r="E137" s="17">
        <f>SUM(E138:E143)</f>
        <v>0</v>
      </c>
      <c r="F137" s="18">
        <f>SUM(F138:F143)</f>
        <v>0</v>
      </c>
      <c r="G137" s="6">
        <f t="shared" si="67"/>
        <v>0</v>
      </c>
      <c r="H137" s="3">
        <f t="shared" ref="H137:P137" si="70">SUM(H138:H143)</f>
        <v>0</v>
      </c>
      <c r="I137" s="3">
        <f t="shared" si="70"/>
        <v>0</v>
      </c>
      <c r="J137" s="3">
        <f t="shared" si="70"/>
        <v>0</v>
      </c>
      <c r="K137" s="3">
        <f t="shared" si="70"/>
        <v>0</v>
      </c>
      <c r="L137" s="48">
        <f t="shared" si="68"/>
        <v>0</v>
      </c>
      <c r="M137" s="3">
        <f t="shared" si="70"/>
        <v>0</v>
      </c>
      <c r="N137" s="3">
        <f t="shared" si="70"/>
        <v>0</v>
      </c>
      <c r="O137" s="3">
        <f t="shared" si="70"/>
        <v>0</v>
      </c>
      <c r="P137" s="3">
        <f t="shared" si="70"/>
        <v>0</v>
      </c>
      <c r="R137" s="9" t="str">
        <f t="shared" si="57"/>
        <v xml:space="preserve"> </v>
      </c>
      <c r="S137" s="9" t="str">
        <f t="shared" si="58"/>
        <v xml:space="preserve"> </v>
      </c>
      <c r="T137" s="50" t="s">
        <v>166</v>
      </c>
    </row>
    <row r="138" spans="1:20" hidden="1" x14ac:dyDescent="0.25">
      <c r="A138" s="9" t="str">
        <f t="shared" si="59"/>
        <v>b</v>
      </c>
      <c r="B138" s="1"/>
      <c r="C138" s="7" t="s">
        <v>5</v>
      </c>
      <c r="D138" s="17"/>
      <c r="E138" s="17"/>
      <c r="F138" s="18"/>
      <c r="G138" s="6">
        <f t="shared" si="67"/>
        <v>0</v>
      </c>
      <c r="H138" s="19"/>
      <c r="I138" s="19"/>
      <c r="J138" s="19"/>
      <c r="K138" s="19"/>
      <c r="L138" s="48">
        <f t="shared" si="68"/>
        <v>0</v>
      </c>
      <c r="M138" s="19"/>
      <c r="N138" s="19"/>
      <c r="O138" s="19"/>
      <c r="P138" s="19"/>
      <c r="R138" s="9" t="str">
        <f t="shared" si="57"/>
        <v xml:space="preserve"> </v>
      </c>
      <c r="S138" s="9" t="str">
        <f t="shared" si="58"/>
        <v xml:space="preserve"> </v>
      </c>
      <c r="T138" s="50" t="s">
        <v>166</v>
      </c>
    </row>
    <row r="139" spans="1:20" hidden="1" x14ac:dyDescent="0.25">
      <c r="A139" s="9" t="str">
        <f t="shared" si="59"/>
        <v>b</v>
      </c>
      <c r="B139" s="1"/>
      <c r="C139" s="7" t="s">
        <v>6</v>
      </c>
      <c r="D139" s="17"/>
      <c r="E139" s="17"/>
      <c r="F139" s="18"/>
      <c r="G139" s="6">
        <f t="shared" si="67"/>
        <v>0</v>
      </c>
      <c r="H139" s="19"/>
      <c r="I139" s="19"/>
      <c r="J139" s="19"/>
      <c r="K139" s="19"/>
      <c r="L139" s="48">
        <f t="shared" si="68"/>
        <v>0</v>
      </c>
      <c r="M139" s="19"/>
      <c r="N139" s="19"/>
      <c r="O139" s="19"/>
      <c r="P139" s="19"/>
      <c r="R139" s="9" t="str">
        <f t="shared" si="57"/>
        <v xml:space="preserve"> </v>
      </c>
      <c r="S139" s="9" t="str">
        <f t="shared" si="58"/>
        <v xml:space="preserve"> </v>
      </c>
      <c r="T139" s="50" t="s">
        <v>166</v>
      </c>
    </row>
    <row r="140" spans="1:20" hidden="1" x14ac:dyDescent="0.25">
      <c r="A140" s="9" t="str">
        <f t="shared" si="59"/>
        <v>b</v>
      </c>
      <c r="B140" s="1"/>
      <c r="C140" s="7" t="s">
        <v>7</v>
      </c>
      <c r="D140" s="17"/>
      <c r="E140" s="17"/>
      <c r="F140" s="18"/>
      <c r="G140" s="6">
        <f t="shared" si="67"/>
        <v>0</v>
      </c>
      <c r="H140" s="19"/>
      <c r="I140" s="19"/>
      <c r="J140" s="19"/>
      <c r="K140" s="19"/>
      <c r="L140" s="48">
        <f t="shared" si="68"/>
        <v>0</v>
      </c>
      <c r="M140" s="19"/>
      <c r="N140" s="19"/>
      <c r="O140" s="19"/>
      <c r="P140" s="19"/>
      <c r="R140" s="9" t="str">
        <f t="shared" si="57"/>
        <v xml:space="preserve"> </v>
      </c>
      <c r="S140" s="9" t="str">
        <f t="shared" si="58"/>
        <v xml:space="preserve"> </v>
      </c>
      <c r="T140" s="50" t="s">
        <v>166</v>
      </c>
    </row>
    <row r="141" spans="1:20" hidden="1" x14ac:dyDescent="0.25">
      <c r="A141" s="9" t="str">
        <f t="shared" si="59"/>
        <v>b</v>
      </c>
      <c r="B141" s="1"/>
      <c r="C141" s="7" t="s">
        <v>8</v>
      </c>
      <c r="D141" s="17"/>
      <c r="E141" s="17"/>
      <c r="F141" s="18"/>
      <c r="G141" s="6">
        <f t="shared" si="67"/>
        <v>0</v>
      </c>
      <c r="H141" s="19"/>
      <c r="I141" s="19"/>
      <c r="J141" s="19"/>
      <c r="K141" s="19"/>
      <c r="L141" s="48">
        <f t="shared" si="68"/>
        <v>0</v>
      </c>
      <c r="M141" s="19"/>
      <c r="N141" s="19"/>
      <c r="O141" s="19"/>
      <c r="P141" s="19"/>
      <c r="R141" s="9" t="str">
        <f t="shared" si="57"/>
        <v xml:space="preserve"> </v>
      </c>
      <c r="S141" s="9" t="str">
        <f t="shared" si="58"/>
        <v xml:space="preserve"> </v>
      </c>
      <c r="T141" s="50" t="s">
        <v>166</v>
      </c>
    </row>
    <row r="142" spans="1:20" hidden="1" x14ac:dyDescent="0.25">
      <c r="A142" s="9" t="str">
        <f t="shared" si="59"/>
        <v>b</v>
      </c>
      <c r="B142" s="1"/>
      <c r="C142" s="7" t="s">
        <v>9</v>
      </c>
      <c r="D142" s="17"/>
      <c r="E142" s="17"/>
      <c r="F142" s="18"/>
      <c r="G142" s="6">
        <f t="shared" si="67"/>
        <v>0</v>
      </c>
      <c r="H142" s="19"/>
      <c r="I142" s="19"/>
      <c r="J142" s="19"/>
      <c r="K142" s="19"/>
      <c r="L142" s="48">
        <f t="shared" si="68"/>
        <v>0</v>
      </c>
      <c r="M142" s="19"/>
      <c r="N142" s="19"/>
      <c r="O142" s="19"/>
      <c r="P142" s="19"/>
      <c r="R142" s="9" t="str">
        <f t="shared" si="57"/>
        <v xml:space="preserve"> </v>
      </c>
      <c r="S142" s="9" t="str">
        <f t="shared" si="58"/>
        <v xml:space="preserve"> </v>
      </c>
      <c r="T142" s="50" t="s">
        <v>166</v>
      </c>
    </row>
    <row r="143" spans="1:20" hidden="1" x14ac:dyDescent="0.25">
      <c r="A143" s="9" t="str">
        <f t="shared" si="59"/>
        <v>b</v>
      </c>
      <c r="B143" s="1"/>
      <c r="C143" s="7" t="s">
        <v>10</v>
      </c>
      <c r="D143" s="17">
        <f>SUM(D144:D145)</f>
        <v>0</v>
      </c>
      <c r="E143" s="17">
        <f>SUM(E144:E145)</f>
        <v>0</v>
      </c>
      <c r="F143" s="18">
        <f>SUM(F144:F145)</f>
        <v>0</v>
      </c>
      <c r="G143" s="6">
        <f t="shared" si="67"/>
        <v>0</v>
      </c>
      <c r="H143" s="3">
        <f t="shared" ref="H143:P143" si="71">SUM(H144:H145)</f>
        <v>0</v>
      </c>
      <c r="I143" s="3">
        <f t="shared" si="71"/>
        <v>0</v>
      </c>
      <c r="J143" s="3">
        <f t="shared" si="71"/>
        <v>0</v>
      </c>
      <c r="K143" s="3">
        <f t="shared" si="71"/>
        <v>0</v>
      </c>
      <c r="L143" s="48">
        <f t="shared" si="68"/>
        <v>0</v>
      </c>
      <c r="M143" s="3">
        <f t="shared" si="71"/>
        <v>0</v>
      </c>
      <c r="N143" s="3">
        <f t="shared" si="71"/>
        <v>0</v>
      </c>
      <c r="O143" s="3">
        <f t="shared" si="71"/>
        <v>0</v>
      </c>
      <c r="P143" s="3">
        <f t="shared" si="71"/>
        <v>0</v>
      </c>
      <c r="R143" s="9" t="str">
        <f t="shared" si="57"/>
        <v xml:space="preserve"> </v>
      </c>
      <c r="S143" s="9" t="str">
        <f t="shared" si="58"/>
        <v xml:space="preserve"> </v>
      </c>
      <c r="T143" s="50" t="s">
        <v>166</v>
      </c>
    </row>
    <row r="144" spans="1:20" ht="30" hidden="1" x14ac:dyDescent="0.25">
      <c r="A144" s="9" t="str">
        <f t="shared" si="59"/>
        <v>b</v>
      </c>
      <c r="B144" s="1"/>
      <c r="C144" s="8" t="s">
        <v>11</v>
      </c>
      <c r="D144" s="17"/>
      <c r="E144" s="17"/>
      <c r="F144" s="18"/>
      <c r="G144" s="6">
        <f t="shared" si="67"/>
        <v>0</v>
      </c>
      <c r="H144" s="19"/>
      <c r="I144" s="19"/>
      <c r="J144" s="19"/>
      <c r="K144" s="19"/>
      <c r="L144" s="48">
        <f t="shared" si="68"/>
        <v>0</v>
      </c>
      <c r="M144" s="19"/>
      <c r="N144" s="19"/>
      <c r="O144" s="19"/>
      <c r="P144" s="19"/>
      <c r="R144" s="9" t="str">
        <f t="shared" si="57"/>
        <v xml:space="preserve"> </v>
      </c>
      <c r="S144" s="9" t="str">
        <f t="shared" si="58"/>
        <v xml:space="preserve"> </v>
      </c>
      <c r="T144" s="50" t="s">
        <v>166</v>
      </c>
    </row>
    <row r="145" spans="1:20" ht="30" hidden="1" x14ac:dyDescent="0.25">
      <c r="A145" s="9" t="str">
        <f t="shared" si="59"/>
        <v>b</v>
      </c>
      <c r="B145" s="1"/>
      <c r="C145" s="8" t="s">
        <v>12</v>
      </c>
      <c r="D145" s="17"/>
      <c r="E145" s="17"/>
      <c r="F145" s="18"/>
      <c r="G145" s="6">
        <f t="shared" si="67"/>
        <v>0</v>
      </c>
      <c r="H145" s="19"/>
      <c r="I145" s="19"/>
      <c r="J145" s="19"/>
      <c r="K145" s="19"/>
      <c r="L145" s="48">
        <f t="shared" si="68"/>
        <v>0</v>
      </c>
      <c r="M145" s="19"/>
      <c r="N145" s="19"/>
      <c r="O145" s="19"/>
      <c r="P145" s="19"/>
      <c r="R145" s="9" t="str">
        <f t="shared" si="57"/>
        <v xml:space="preserve"> </v>
      </c>
      <c r="S145" s="9" t="str">
        <f t="shared" si="58"/>
        <v xml:space="preserve"> </v>
      </c>
      <c r="T145" s="50" t="s">
        <v>166</v>
      </c>
    </row>
    <row r="146" spans="1:20" hidden="1" x14ac:dyDescent="0.25">
      <c r="A146" s="9" t="str">
        <f t="shared" si="59"/>
        <v>b</v>
      </c>
      <c r="B146" s="1"/>
      <c r="C146" s="7" t="s">
        <v>13</v>
      </c>
      <c r="D146" s="17"/>
      <c r="E146" s="17"/>
      <c r="F146" s="18"/>
      <c r="G146" s="6">
        <f t="shared" si="67"/>
        <v>0</v>
      </c>
      <c r="H146" s="19"/>
      <c r="I146" s="19"/>
      <c r="J146" s="19"/>
      <c r="K146" s="19"/>
      <c r="L146" s="48">
        <f t="shared" si="68"/>
        <v>0</v>
      </c>
      <c r="M146" s="19"/>
      <c r="N146" s="19"/>
      <c r="O146" s="19"/>
      <c r="P146" s="19"/>
      <c r="R146" s="9" t="str">
        <f t="shared" si="57"/>
        <v xml:space="preserve"> </v>
      </c>
      <c r="S146" s="9" t="str">
        <f t="shared" si="58"/>
        <v xml:space="preserve"> </v>
      </c>
      <c r="T146" s="50" t="s">
        <v>166</v>
      </c>
    </row>
    <row r="147" spans="1:20" s="9" customFormat="1" ht="45" hidden="1" x14ac:dyDescent="0.25">
      <c r="A147" s="9" t="str">
        <f t="shared" si="59"/>
        <v>b</v>
      </c>
      <c r="B147" s="1" t="s">
        <v>40</v>
      </c>
      <c r="C147" s="5" t="s">
        <v>41</v>
      </c>
      <c r="D147" s="15">
        <f>D148+D157</f>
        <v>0</v>
      </c>
      <c r="E147" s="15">
        <f>E148+E157</f>
        <v>0</v>
      </c>
      <c r="F147" s="16">
        <f>F148+F157</f>
        <v>0</v>
      </c>
      <c r="G147" s="4">
        <f t="shared" si="67"/>
        <v>0</v>
      </c>
      <c r="H147" s="1">
        <f t="shared" ref="H147:P147" si="72">H148+H157</f>
        <v>0</v>
      </c>
      <c r="I147" s="1">
        <f t="shared" si="72"/>
        <v>0</v>
      </c>
      <c r="J147" s="1">
        <f t="shared" si="72"/>
        <v>0</v>
      </c>
      <c r="K147" s="1">
        <f t="shared" si="72"/>
        <v>0</v>
      </c>
      <c r="L147" s="47">
        <f t="shared" si="68"/>
        <v>0</v>
      </c>
      <c r="M147" s="1">
        <f t="shared" si="72"/>
        <v>0</v>
      </c>
      <c r="N147" s="1">
        <f t="shared" si="72"/>
        <v>0</v>
      </c>
      <c r="O147" s="1">
        <f t="shared" si="72"/>
        <v>0</v>
      </c>
      <c r="P147" s="1">
        <f t="shared" si="72"/>
        <v>0</v>
      </c>
      <c r="R147" s="9" t="str">
        <f t="shared" si="57"/>
        <v xml:space="preserve"> </v>
      </c>
      <c r="S147" s="9" t="str">
        <f t="shared" si="58"/>
        <v xml:space="preserve"> </v>
      </c>
      <c r="T147" s="50" t="s">
        <v>166</v>
      </c>
    </row>
    <row r="148" spans="1:20" hidden="1" x14ac:dyDescent="0.25">
      <c r="A148" s="9" t="str">
        <f t="shared" si="59"/>
        <v>b</v>
      </c>
      <c r="B148" s="1"/>
      <c r="C148" s="2" t="s">
        <v>4</v>
      </c>
      <c r="D148" s="17">
        <f>SUM(D149:D154)</f>
        <v>0</v>
      </c>
      <c r="E148" s="17">
        <f>SUM(E149:E154)</f>
        <v>0</v>
      </c>
      <c r="F148" s="18">
        <f>SUM(F149:F154)</f>
        <v>0</v>
      </c>
      <c r="G148" s="6">
        <f t="shared" si="67"/>
        <v>0</v>
      </c>
      <c r="H148" s="3">
        <f t="shared" ref="H148:P148" si="73">SUM(H149:H154)</f>
        <v>0</v>
      </c>
      <c r="I148" s="3">
        <f t="shared" si="73"/>
        <v>0</v>
      </c>
      <c r="J148" s="3">
        <f t="shared" si="73"/>
        <v>0</v>
      </c>
      <c r="K148" s="3">
        <f t="shared" si="73"/>
        <v>0</v>
      </c>
      <c r="L148" s="48">
        <f t="shared" si="68"/>
        <v>0</v>
      </c>
      <c r="M148" s="3">
        <f t="shared" si="73"/>
        <v>0</v>
      </c>
      <c r="N148" s="3">
        <f t="shared" si="73"/>
        <v>0</v>
      </c>
      <c r="O148" s="3">
        <f t="shared" si="73"/>
        <v>0</v>
      </c>
      <c r="P148" s="3">
        <f t="shared" si="73"/>
        <v>0</v>
      </c>
      <c r="R148" s="9" t="str">
        <f t="shared" si="57"/>
        <v xml:space="preserve"> </v>
      </c>
      <c r="S148" s="9" t="str">
        <f t="shared" si="58"/>
        <v xml:space="preserve"> </v>
      </c>
      <c r="T148" s="50" t="s">
        <v>166</v>
      </c>
    </row>
    <row r="149" spans="1:20" hidden="1" x14ac:dyDescent="0.25">
      <c r="A149" s="9" t="str">
        <f t="shared" si="59"/>
        <v>b</v>
      </c>
      <c r="B149" s="1"/>
      <c r="C149" s="7" t="s">
        <v>5</v>
      </c>
      <c r="D149" s="17"/>
      <c r="E149" s="17"/>
      <c r="F149" s="18"/>
      <c r="G149" s="6">
        <f t="shared" si="67"/>
        <v>0</v>
      </c>
      <c r="H149" s="19"/>
      <c r="I149" s="19"/>
      <c r="J149" s="19"/>
      <c r="K149" s="19"/>
      <c r="L149" s="48">
        <f t="shared" si="68"/>
        <v>0</v>
      </c>
      <c r="M149" s="19"/>
      <c r="N149" s="19"/>
      <c r="O149" s="19"/>
      <c r="P149" s="19"/>
      <c r="R149" s="9" t="str">
        <f t="shared" si="57"/>
        <v xml:space="preserve"> </v>
      </c>
      <c r="S149" s="9" t="str">
        <f t="shared" si="58"/>
        <v xml:space="preserve"> </v>
      </c>
      <c r="T149" s="50" t="s">
        <v>166</v>
      </c>
    </row>
    <row r="150" spans="1:20" hidden="1" x14ac:dyDescent="0.25">
      <c r="A150" s="9" t="str">
        <f t="shared" si="59"/>
        <v>b</v>
      </c>
      <c r="B150" s="1"/>
      <c r="C150" s="7" t="s">
        <v>6</v>
      </c>
      <c r="D150" s="17"/>
      <c r="E150" s="17"/>
      <c r="F150" s="18"/>
      <c r="G150" s="6">
        <f t="shared" si="67"/>
        <v>0</v>
      </c>
      <c r="H150" s="19"/>
      <c r="I150" s="19"/>
      <c r="J150" s="19"/>
      <c r="K150" s="19"/>
      <c r="L150" s="48">
        <f t="shared" si="68"/>
        <v>0</v>
      </c>
      <c r="M150" s="19"/>
      <c r="N150" s="19"/>
      <c r="O150" s="19"/>
      <c r="P150" s="19"/>
      <c r="R150" s="9" t="str">
        <f t="shared" si="57"/>
        <v xml:space="preserve"> </v>
      </c>
      <c r="S150" s="9" t="str">
        <f t="shared" si="58"/>
        <v xml:space="preserve"> </v>
      </c>
      <c r="T150" s="50" t="s">
        <v>166</v>
      </c>
    </row>
    <row r="151" spans="1:20" hidden="1" x14ac:dyDescent="0.25">
      <c r="A151" s="9" t="str">
        <f t="shared" si="59"/>
        <v>b</v>
      </c>
      <c r="B151" s="1"/>
      <c r="C151" s="7" t="s">
        <v>7</v>
      </c>
      <c r="D151" s="17"/>
      <c r="E151" s="17"/>
      <c r="F151" s="18"/>
      <c r="G151" s="6">
        <f t="shared" si="67"/>
        <v>0</v>
      </c>
      <c r="H151" s="19"/>
      <c r="I151" s="19"/>
      <c r="J151" s="19"/>
      <c r="K151" s="19"/>
      <c r="L151" s="48">
        <f t="shared" si="68"/>
        <v>0</v>
      </c>
      <c r="M151" s="19"/>
      <c r="N151" s="19"/>
      <c r="O151" s="19"/>
      <c r="P151" s="19"/>
      <c r="R151" s="9" t="str">
        <f t="shared" si="57"/>
        <v xml:space="preserve"> </v>
      </c>
      <c r="S151" s="9" t="str">
        <f t="shared" si="58"/>
        <v xml:space="preserve"> </v>
      </c>
      <c r="T151" s="50" t="s">
        <v>166</v>
      </c>
    </row>
    <row r="152" spans="1:20" hidden="1" x14ac:dyDescent="0.25">
      <c r="A152" s="9" t="str">
        <f t="shared" si="59"/>
        <v>b</v>
      </c>
      <c r="B152" s="1"/>
      <c r="C152" s="7" t="s">
        <v>8</v>
      </c>
      <c r="D152" s="17"/>
      <c r="E152" s="17"/>
      <c r="F152" s="18"/>
      <c r="G152" s="6">
        <f t="shared" si="67"/>
        <v>0</v>
      </c>
      <c r="H152" s="19"/>
      <c r="I152" s="19"/>
      <c r="J152" s="19"/>
      <c r="K152" s="19"/>
      <c r="L152" s="48">
        <f t="shared" si="68"/>
        <v>0</v>
      </c>
      <c r="M152" s="19"/>
      <c r="N152" s="19"/>
      <c r="O152" s="19"/>
      <c r="P152" s="19"/>
      <c r="R152" s="9" t="str">
        <f t="shared" si="57"/>
        <v xml:space="preserve"> </v>
      </c>
      <c r="S152" s="9" t="str">
        <f t="shared" si="58"/>
        <v xml:space="preserve"> </v>
      </c>
      <c r="T152" s="50" t="s">
        <v>166</v>
      </c>
    </row>
    <row r="153" spans="1:20" hidden="1" x14ac:dyDescent="0.25">
      <c r="A153" s="9" t="str">
        <f t="shared" si="59"/>
        <v>b</v>
      </c>
      <c r="B153" s="1"/>
      <c r="C153" s="7" t="s">
        <v>9</v>
      </c>
      <c r="D153" s="17"/>
      <c r="E153" s="17"/>
      <c r="F153" s="18"/>
      <c r="G153" s="6">
        <f t="shared" si="67"/>
        <v>0</v>
      </c>
      <c r="H153" s="19"/>
      <c r="I153" s="19"/>
      <c r="J153" s="19"/>
      <c r="K153" s="19"/>
      <c r="L153" s="48">
        <f t="shared" si="68"/>
        <v>0</v>
      </c>
      <c r="M153" s="19"/>
      <c r="N153" s="19"/>
      <c r="O153" s="19"/>
      <c r="P153" s="19"/>
      <c r="R153" s="9" t="str">
        <f t="shared" si="57"/>
        <v xml:space="preserve"> </v>
      </c>
      <c r="S153" s="9" t="str">
        <f t="shared" si="58"/>
        <v xml:space="preserve"> </v>
      </c>
      <c r="T153" s="50" t="s">
        <v>166</v>
      </c>
    </row>
    <row r="154" spans="1:20" hidden="1" x14ac:dyDescent="0.25">
      <c r="A154" s="9" t="str">
        <f t="shared" si="59"/>
        <v>b</v>
      </c>
      <c r="B154" s="1"/>
      <c r="C154" s="7" t="s">
        <v>10</v>
      </c>
      <c r="D154" s="17">
        <f>SUM(D155:D156)</f>
        <v>0</v>
      </c>
      <c r="E154" s="17">
        <f>SUM(E155:E156)</f>
        <v>0</v>
      </c>
      <c r="F154" s="18">
        <f>SUM(F155:F156)</f>
        <v>0</v>
      </c>
      <c r="G154" s="6">
        <f t="shared" si="67"/>
        <v>0</v>
      </c>
      <c r="H154" s="3">
        <f t="shared" ref="H154:P154" si="74">SUM(H155:H156)</f>
        <v>0</v>
      </c>
      <c r="I154" s="3">
        <f t="shared" si="74"/>
        <v>0</v>
      </c>
      <c r="J154" s="3">
        <f t="shared" si="74"/>
        <v>0</v>
      </c>
      <c r="K154" s="3">
        <f t="shared" si="74"/>
        <v>0</v>
      </c>
      <c r="L154" s="48">
        <f t="shared" si="68"/>
        <v>0</v>
      </c>
      <c r="M154" s="3">
        <f t="shared" si="74"/>
        <v>0</v>
      </c>
      <c r="N154" s="3">
        <f t="shared" si="74"/>
        <v>0</v>
      </c>
      <c r="O154" s="3">
        <f t="shared" si="74"/>
        <v>0</v>
      </c>
      <c r="P154" s="3">
        <f t="shared" si="74"/>
        <v>0</v>
      </c>
      <c r="R154" s="9" t="str">
        <f t="shared" si="57"/>
        <v xml:space="preserve"> </v>
      </c>
      <c r="S154" s="9" t="str">
        <f t="shared" si="58"/>
        <v xml:space="preserve"> </v>
      </c>
      <c r="T154" s="50" t="s">
        <v>166</v>
      </c>
    </row>
    <row r="155" spans="1:20" ht="30" hidden="1" x14ac:dyDescent="0.25">
      <c r="A155" s="9" t="str">
        <f t="shared" si="59"/>
        <v>b</v>
      </c>
      <c r="B155" s="1"/>
      <c r="C155" s="8" t="s">
        <v>11</v>
      </c>
      <c r="D155" s="17"/>
      <c r="E155" s="17"/>
      <c r="F155" s="18"/>
      <c r="G155" s="6">
        <f t="shared" si="67"/>
        <v>0</v>
      </c>
      <c r="H155" s="19"/>
      <c r="I155" s="19"/>
      <c r="J155" s="19"/>
      <c r="K155" s="19"/>
      <c r="L155" s="48">
        <f t="shared" si="68"/>
        <v>0</v>
      </c>
      <c r="M155" s="19"/>
      <c r="N155" s="19"/>
      <c r="O155" s="19"/>
      <c r="P155" s="19"/>
      <c r="R155" s="9" t="str">
        <f t="shared" si="57"/>
        <v xml:space="preserve"> </v>
      </c>
      <c r="S155" s="9" t="str">
        <f t="shared" si="58"/>
        <v xml:space="preserve"> </v>
      </c>
      <c r="T155" s="50" t="s">
        <v>166</v>
      </c>
    </row>
    <row r="156" spans="1:20" ht="30" hidden="1" x14ac:dyDescent="0.25">
      <c r="A156" s="9" t="str">
        <f t="shared" si="59"/>
        <v>b</v>
      </c>
      <c r="B156" s="1"/>
      <c r="C156" s="8" t="s">
        <v>12</v>
      </c>
      <c r="D156" s="17"/>
      <c r="E156" s="17"/>
      <c r="F156" s="18"/>
      <c r="G156" s="6">
        <f t="shared" si="67"/>
        <v>0</v>
      </c>
      <c r="H156" s="19"/>
      <c r="I156" s="19"/>
      <c r="J156" s="19"/>
      <c r="K156" s="19"/>
      <c r="L156" s="48">
        <f t="shared" si="68"/>
        <v>0</v>
      </c>
      <c r="M156" s="19"/>
      <c r="N156" s="19"/>
      <c r="O156" s="19"/>
      <c r="P156" s="19"/>
      <c r="R156" s="9" t="str">
        <f t="shared" si="57"/>
        <v xml:space="preserve"> </v>
      </c>
      <c r="S156" s="9" t="str">
        <f t="shared" si="58"/>
        <v xml:space="preserve"> </v>
      </c>
      <c r="T156" s="50" t="s">
        <v>166</v>
      </c>
    </row>
    <row r="157" spans="1:20" hidden="1" x14ac:dyDescent="0.25">
      <c r="A157" s="9" t="str">
        <f t="shared" si="59"/>
        <v>b</v>
      </c>
      <c r="B157" s="1"/>
      <c r="C157" s="7" t="s">
        <v>13</v>
      </c>
      <c r="D157" s="17"/>
      <c r="E157" s="17"/>
      <c r="F157" s="18"/>
      <c r="G157" s="6">
        <f t="shared" si="67"/>
        <v>0</v>
      </c>
      <c r="H157" s="19"/>
      <c r="I157" s="19"/>
      <c r="J157" s="19"/>
      <c r="K157" s="19"/>
      <c r="L157" s="48">
        <f t="shared" si="68"/>
        <v>0</v>
      </c>
      <c r="M157" s="19"/>
      <c r="N157" s="19"/>
      <c r="O157" s="19"/>
      <c r="P157" s="19"/>
      <c r="R157" s="9" t="str">
        <f t="shared" si="57"/>
        <v xml:space="preserve"> </v>
      </c>
      <c r="S157" s="9" t="str">
        <f t="shared" si="58"/>
        <v xml:space="preserve"> </v>
      </c>
      <c r="T157" s="50" t="s">
        <v>166</v>
      </c>
    </row>
    <row r="158" spans="1:20" s="9" customFormat="1" ht="90" x14ac:dyDescent="0.35">
      <c r="A158" s="9" t="str">
        <f t="shared" ref="A158:A182" si="75">IF(D158+E158&gt;0,"a","b")</f>
        <v>a</v>
      </c>
      <c r="B158" s="1" t="s">
        <v>42</v>
      </c>
      <c r="C158" s="5" t="s">
        <v>43</v>
      </c>
      <c r="D158" s="15">
        <f>D159+D168</f>
        <v>2230000000</v>
      </c>
      <c r="E158" s="15">
        <f>E159+E168</f>
        <v>0</v>
      </c>
      <c r="F158" s="16">
        <f>F159+F168</f>
        <v>0</v>
      </c>
      <c r="G158" s="4">
        <f t="shared" ref="G158:G205" si="76">SUM(H158:K158)</f>
        <v>2230000000</v>
      </c>
      <c r="H158" s="1">
        <f t="shared" ref="H158:P158" si="77">H159+H168</f>
        <v>540835164.60000002</v>
      </c>
      <c r="I158" s="1">
        <f t="shared" si="77"/>
        <v>545702224.60000002</v>
      </c>
      <c r="J158" s="1">
        <f t="shared" si="77"/>
        <v>590597524.60000002</v>
      </c>
      <c r="K158" s="1">
        <f t="shared" si="77"/>
        <v>552865086.20000005</v>
      </c>
      <c r="L158" s="47">
        <f t="shared" ref="L158:L205" si="78">SUM(M158:P158)</f>
        <v>0</v>
      </c>
      <c r="M158" s="1">
        <f t="shared" si="77"/>
        <v>0</v>
      </c>
      <c r="N158" s="1">
        <f t="shared" si="77"/>
        <v>0</v>
      </c>
      <c r="O158" s="1">
        <f t="shared" si="77"/>
        <v>0</v>
      </c>
      <c r="P158" s="1">
        <f t="shared" si="77"/>
        <v>0</v>
      </c>
      <c r="Q158" s="64" t="s">
        <v>167</v>
      </c>
      <c r="R158" s="9" t="str">
        <f t="shared" ref="R158:R181" si="79">IF(D158-G158=0," ","შეცდომა")</f>
        <v xml:space="preserve"> </v>
      </c>
      <c r="S158" s="9" t="str">
        <f t="shared" ref="S158:S181" si="80">IF(E158-L158=0," ","შეცდომა")</f>
        <v xml:space="preserve"> </v>
      </c>
      <c r="T158" s="50" t="s">
        <v>166</v>
      </c>
    </row>
    <row r="159" spans="1:20" x14ac:dyDescent="0.25">
      <c r="A159" s="9" t="str">
        <f t="shared" si="75"/>
        <v>a</v>
      </c>
      <c r="B159" s="1"/>
      <c r="C159" s="2" t="s">
        <v>4</v>
      </c>
      <c r="D159" s="17">
        <f>SUM(D160:D165)</f>
        <v>2230000000</v>
      </c>
      <c r="E159" s="17">
        <f>SUM(E160:E165)</f>
        <v>0</v>
      </c>
      <c r="F159" s="18">
        <f>SUM(F160:F165)</f>
        <v>0</v>
      </c>
      <c r="G159" s="6">
        <f t="shared" si="76"/>
        <v>2230000000</v>
      </c>
      <c r="H159" s="3">
        <f t="shared" ref="H159:P159" si="81">SUM(H160:H165)</f>
        <v>540835164.60000002</v>
      </c>
      <c r="I159" s="3">
        <f t="shared" si="81"/>
        <v>545702224.60000002</v>
      </c>
      <c r="J159" s="3">
        <f t="shared" si="81"/>
        <v>590597524.60000002</v>
      </c>
      <c r="K159" s="3">
        <f t="shared" si="81"/>
        <v>552865086.20000005</v>
      </c>
      <c r="L159" s="48">
        <f t="shared" si="78"/>
        <v>0</v>
      </c>
      <c r="M159" s="3">
        <f t="shared" si="81"/>
        <v>0</v>
      </c>
      <c r="N159" s="3">
        <f t="shared" si="81"/>
        <v>0</v>
      </c>
      <c r="O159" s="3">
        <f t="shared" si="81"/>
        <v>0</v>
      </c>
      <c r="P159" s="3">
        <f t="shared" si="81"/>
        <v>0</v>
      </c>
      <c r="R159" s="9" t="str">
        <f t="shared" si="79"/>
        <v xml:space="preserve"> </v>
      </c>
      <c r="S159" s="9" t="str">
        <f t="shared" si="80"/>
        <v xml:space="preserve"> </v>
      </c>
      <c r="T159" s="50" t="s">
        <v>166</v>
      </c>
    </row>
    <row r="160" spans="1:20" hidden="1" x14ac:dyDescent="0.25">
      <c r="A160" s="9" t="str">
        <f t="shared" si="75"/>
        <v>b</v>
      </c>
      <c r="B160" s="1"/>
      <c r="C160" s="7" t="s">
        <v>5</v>
      </c>
      <c r="D160" s="17"/>
      <c r="E160" s="17"/>
      <c r="F160" s="18"/>
      <c r="G160" s="6">
        <f t="shared" si="76"/>
        <v>0</v>
      </c>
      <c r="H160" s="19"/>
      <c r="I160" s="19"/>
      <c r="J160" s="19"/>
      <c r="K160" s="19"/>
      <c r="L160" s="48">
        <f t="shared" si="78"/>
        <v>0</v>
      </c>
      <c r="M160" s="19"/>
      <c r="N160" s="19"/>
      <c r="O160" s="19"/>
      <c r="P160" s="19"/>
      <c r="R160" s="9" t="str">
        <f t="shared" si="79"/>
        <v xml:space="preserve"> </v>
      </c>
      <c r="S160" s="9" t="str">
        <f t="shared" si="80"/>
        <v xml:space="preserve"> </v>
      </c>
      <c r="T160" s="50" t="s">
        <v>166</v>
      </c>
    </row>
    <row r="161" spans="1:20" hidden="1" x14ac:dyDescent="0.25">
      <c r="A161" s="9" t="str">
        <f t="shared" si="75"/>
        <v>b</v>
      </c>
      <c r="B161" s="1"/>
      <c r="C161" s="7" t="s">
        <v>6</v>
      </c>
      <c r="D161" s="17"/>
      <c r="E161" s="17"/>
      <c r="F161" s="18"/>
      <c r="G161" s="6">
        <f t="shared" si="76"/>
        <v>0</v>
      </c>
      <c r="H161" s="19"/>
      <c r="I161" s="19"/>
      <c r="J161" s="19"/>
      <c r="K161" s="19"/>
      <c r="L161" s="48">
        <f t="shared" si="78"/>
        <v>0</v>
      </c>
      <c r="M161" s="19"/>
      <c r="N161" s="19"/>
      <c r="O161" s="19"/>
      <c r="P161" s="19"/>
      <c r="R161" s="9" t="str">
        <f t="shared" si="79"/>
        <v xml:space="preserve"> </v>
      </c>
      <c r="S161" s="9" t="str">
        <f t="shared" si="80"/>
        <v xml:space="preserve"> </v>
      </c>
      <c r="T161" s="50" t="s">
        <v>166</v>
      </c>
    </row>
    <row r="162" spans="1:20" hidden="1" x14ac:dyDescent="0.25">
      <c r="A162" s="9" t="str">
        <f t="shared" si="75"/>
        <v>b</v>
      </c>
      <c r="B162" s="1"/>
      <c r="C162" s="7" t="s">
        <v>7</v>
      </c>
      <c r="D162" s="17"/>
      <c r="E162" s="17"/>
      <c r="F162" s="18"/>
      <c r="G162" s="6">
        <f t="shared" si="76"/>
        <v>0</v>
      </c>
      <c r="H162" s="19"/>
      <c r="I162" s="19"/>
      <c r="J162" s="19"/>
      <c r="K162" s="19"/>
      <c r="L162" s="48">
        <f t="shared" si="78"/>
        <v>0</v>
      </c>
      <c r="M162" s="19"/>
      <c r="N162" s="19"/>
      <c r="O162" s="19"/>
      <c r="P162" s="19"/>
      <c r="R162" s="9" t="str">
        <f t="shared" si="79"/>
        <v xml:space="preserve"> </v>
      </c>
      <c r="S162" s="9" t="str">
        <f t="shared" si="80"/>
        <v xml:space="preserve"> </v>
      </c>
      <c r="T162" s="50" t="s">
        <v>166</v>
      </c>
    </row>
    <row r="163" spans="1:20" hidden="1" x14ac:dyDescent="0.25">
      <c r="A163" s="9" t="str">
        <f t="shared" si="75"/>
        <v>b</v>
      </c>
      <c r="B163" s="1"/>
      <c r="C163" s="7" t="s">
        <v>8</v>
      </c>
      <c r="D163" s="17"/>
      <c r="E163" s="17"/>
      <c r="F163" s="18"/>
      <c r="G163" s="6">
        <f t="shared" si="76"/>
        <v>0</v>
      </c>
      <c r="H163" s="19"/>
      <c r="I163" s="19"/>
      <c r="J163" s="19"/>
      <c r="K163" s="19"/>
      <c r="L163" s="48">
        <f t="shared" si="78"/>
        <v>0</v>
      </c>
      <c r="M163" s="19"/>
      <c r="N163" s="19"/>
      <c r="O163" s="19"/>
      <c r="P163" s="19"/>
      <c r="R163" s="9" t="str">
        <f t="shared" si="79"/>
        <v xml:space="preserve"> </v>
      </c>
      <c r="S163" s="9" t="str">
        <f t="shared" si="80"/>
        <v xml:space="preserve"> </v>
      </c>
      <c r="T163" s="50" t="s">
        <v>166</v>
      </c>
    </row>
    <row r="164" spans="1:20" x14ac:dyDescent="0.25">
      <c r="A164" s="9" t="str">
        <f t="shared" si="75"/>
        <v>a</v>
      </c>
      <c r="B164" s="1"/>
      <c r="C164" s="7" t="s">
        <v>9</v>
      </c>
      <c r="D164" s="17">
        <v>2230000000</v>
      </c>
      <c r="E164" s="17"/>
      <c r="F164" s="18"/>
      <c r="G164" s="6">
        <f t="shared" si="76"/>
        <v>2230000000</v>
      </c>
      <c r="H164" s="19">
        <v>540835164.60000002</v>
      </c>
      <c r="I164" s="19">
        <v>545702224.60000002</v>
      </c>
      <c r="J164" s="19">
        <v>590597524.60000002</v>
      </c>
      <c r="K164" s="19">
        <v>552865086.20000005</v>
      </c>
      <c r="L164" s="48">
        <f t="shared" si="78"/>
        <v>0</v>
      </c>
      <c r="M164" s="19"/>
      <c r="N164" s="19"/>
      <c r="O164" s="19"/>
      <c r="P164" s="19"/>
      <c r="R164" s="9" t="str">
        <f t="shared" si="79"/>
        <v xml:space="preserve"> </v>
      </c>
      <c r="S164" s="9" t="str">
        <f t="shared" si="80"/>
        <v xml:space="preserve"> </v>
      </c>
      <c r="T164" s="50" t="s">
        <v>166</v>
      </c>
    </row>
    <row r="165" spans="1:20" hidden="1" x14ac:dyDescent="0.25">
      <c r="A165" s="9" t="str">
        <f t="shared" si="75"/>
        <v>b</v>
      </c>
      <c r="B165" s="1"/>
      <c r="C165" s="7" t="s">
        <v>10</v>
      </c>
      <c r="D165" s="17">
        <f>SUM(D166:D167)</f>
        <v>0</v>
      </c>
      <c r="E165" s="17">
        <f>SUM(E166:E167)</f>
        <v>0</v>
      </c>
      <c r="F165" s="18">
        <f>SUM(F166:F167)</f>
        <v>0</v>
      </c>
      <c r="G165" s="6">
        <f t="shared" si="76"/>
        <v>0</v>
      </c>
      <c r="H165" s="3">
        <f t="shared" ref="H165:P165" si="82">SUM(H166:H167)</f>
        <v>0</v>
      </c>
      <c r="I165" s="3">
        <f t="shared" si="82"/>
        <v>0</v>
      </c>
      <c r="J165" s="3">
        <f t="shared" si="82"/>
        <v>0</v>
      </c>
      <c r="K165" s="3">
        <f t="shared" si="82"/>
        <v>0</v>
      </c>
      <c r="L165" s="48">
        <f t="shared" si="78"/>
        <v>0</v>
      </c>
      <c r="M165" s="3">
        <f t="shared" si="82"/>
        <v>0</v>
      </c>
      <c r="N165" s="3">
        <f t="shared" si="82"/>
        <v>0</v>
      </c>
      <c r="O165" s="3">
        <f t="shared" si="82"/>
        <v>0</v>
      </c>
      <c r="P165" s="3">
        <f t="shared" si="82"/>
        <v>0</v>
      </c>
      <c r="R165" s="9" t="str">
        <f t="shared" si="79"/>
        <v xml:space="preserve"> </v>
      </c>
      <c r="S165" s="9" t="str">
        <f t="shared" si="80"/>
        <v xml:space="preserve"> </v>
      </c>
      <c r="T165" s="50" t="s">
        <v>166</v>
      </c>
    </row>
    <row r="166" spans="1:20" ht="30" hidden="1" x14ac:dyDescent="0.25">
      <c r="A166" s="9" t="str">
        <f t="shared" si="75"/>
        <v>b</v>
      </c>
      <c r="B166" s="1"/>
      <c r="C166" s="8" t="s">
        <v>11</v>
      </c>
      <c r="D166" s="17"/>
      <c r="E166" s="17"/>
      <c r="F166" s="18"/>
      <c r="G166" s="6">
        <f t="shared" si="76"/>
        <v>0</v>
      </c>
      <c r="H166" s="19"/>
      <c r="I166" s="19"/>
      <c r="J166" s="19"/>
      <c r="K166" s="19"/>
      <c r="L166" s="48">
        <f t="shared" si="78"/>
        <v>0</v>
      </c>
      <c r="M166" s="19"/>
      <c r="N166" s="19"/>
      <c r="O166" s="19"/>
      <c r="P166" s="19"/>
      <c r="R166" s="9" t="str">
        <f t="shared" si="79"/>
        <v xml:space="preserve"> </v>
      </c>
      <c r="S166" s="9" t="str">
        <f t="shared" si="80"/>
        <v xml:space="preserve"> </v>
      </c>
      <c r="T166" s="50" t="s">
        <v>166</v>
      </c>
    </row>
    <row r="167" spans="1:20" ht="30" hidden="1" x14ac:dyDescent="0.25">
      <c r="A167" s="9" t="str">
        <f t="shared" si="75"/>
        <v>b</v>
      </c>
      <c r="B167" s="1"/>
      <c r="C167" s="8" t="s">
        <v>12</v>
      </c>
      <c r="D167" s="17"/>
      <c r="E167" s="17"/>
      <c r="F167" s="18"/>
      <c r="G167" s="6">
        <f t="shared" si="76"/>
        <v>0</v>
      </c>
      <c r="H167" s="19"/>
      <c r="I167" s="19"/>
      <c r="J167" s="19"/>
      <c r="K167" s="19"/>
      <c r="L167" s="48">
        <f t="shared" si="78"/>
        <v>0</v>
      </c>
      <c r="M167" s="19"/>
      <c r="N167" s="19"/>
      <c r="O167" s="19"/>
      <c r="P167" s="19"/>
      <c r="R167" s="9" t="str">
        <f t="shared" si="79"/>
        <v xml:space="preserve"> </v>
      </c>
      <c r="S167" s="9" t="str">
        <f t="shared" si="80"/>
        <v xml:space="preserve"> </v>
      </c>
      <c r="T167" s="50" t="s">
        <v>166</v>
      </c>
    </row>
    <row r="168" spans="1:20" hidden="1" x14ac:dyDescent="0.25">
      <c r="A168" s="9" t="str">
        <f t="shared" si="75"/>
        <v>b</v>
      </c>
      <c r="B168" s="1"/>
      <c r="C168" s="7" t="s">
        <v>13</v>
      </c>
      <c r="D168" s="17"/>
      <c r="E168" s="17"/>
      <c r="F168" s="18"/>
      <c r="G168" s="6">
        <f t="shared" si="76"/>
        <v>0</v>
      </c>
      <c r="H168" s="19"/>
      <c r="I168" s="19"/>
      <c r="J168" s="19"/>
      <c r="K168" s="19"/>
      <c r="L168" s="48">
        <f t="shared" si="78"/>
        <v>0</v>
      </c>
      <c r="M168" s="19"/>
      <c r="N168" s="19"/>
      <c r="O168" s="19"/>
      <c r="P168" s="19"/>
      <c r="R168" s="9" t="str">
        <f t="shared" si="79"/>
        <v xml:space="preserve"> </v>
      </c>
      <c r="S168" s="9" t="str">
        <f t="shared" si="80"/>
        <v xml:space="preserve"> </v>
      </c>
      <c r="T168" s="50" t="s">
        <v>166</v>
      </c>
    </row>
    <row r="169" spans="1:20" s="9" customFormat="1" ht="126" customHeight="1" x14ac:dyDescent="0.35">
      <c r="A169" s="9" t="str">
        <f t="shared" si="75"/>
        <v>a</v>
      </c>
      <c r="B169" s="1" t="s">
        <v>44</v>
      </c>
      <c r="C169" s="5" t="s">
        <v>45</v>
      </c>
      <c r="D169" s="15">
        <f>D170+D179</f>
        <v>793000000</v>
      </c>
      <c r="E169" s="15">
        <f>E170+E179</f>
        <v>0</v>
      </c>
      <c r="F169" s="16">
        <f>F170+F179</f>
        <v>0</v>
      </c>
      <c r="G169" s="4">
        <f t="shared" si="76"/>
        <v>793000000</v>
      </c>
      <c r="H169" s="1">
        <f t="shared" ref="H169:P169" si="83">H170+H179</f>
        <v>197558755.41</v>
      </c>
      <c r="I169" s="1">
        <f t="shared" si="83"/>
        <v>197801455.41</v>
      </c>
      <c r="J169" s="1">
        <f t="shared" si="83"/>
        <v>201176755.41</v>
      </c>
      <c r="K169" s="1">
        <f t="shared" si="83"/>
        <v>196463033.77000001</v>
      </c>
      <c r="L169" s="47">
        <f t="shared" si="78"/>
        <v>0</v>
      </c>
      <c r="M169" s="1">
        <f t="shared" si="83"/>
        <v>0</v>
      </c>
      <c r="N169" s="1">
        <f t="shared" si="83"/>
        <v>0</v>
      </c>
      <c r="O169" s="1">
        <f t="shared" si="83"/>
        <v>0</v>
      </c>
      <c r="P169" s="1">
        <f t="shared" si="83"/>
        <v>0</v>
      </c>
      <c r="Q169" s="64" t="s">
        <v>171</v>
      </c>
      <c r="R169" s="9" t="str">
        <f t="shared" si="79"/>
        <v xml:space="preserve"> </v>
      </c>
      <c r="S169" s="9" t="str">
        <f t="shared" si="80"/>
        <v xml:space="preserve"> </v>
      </c>
      <c r="T169" s="50" t="s">
        <v>166</v>
      </c>
    </row>
    <row r="170" spans="1:20" x14ac:dyDescent="0.25">
      <c r="A170" s="9" t="str">
        <f t="shared" si="75"/>
        <v>a</v>
      </c>
      <c r="B170" s="1"/>
      <c r="C170" s="2" t="s">
        <v>4</v>
      </c>
      <c r="D170" s="17">
        <f>SUM(D171:D176)</f>
        <v>793000000</v>
      </c>
      <c r="E170" s="17">
        <f>SUM(E171:E176)</f>
        <v>0</v>
      </c>
      <c r="F170" s="18">
        <f>SUM(F171:F176)</f>
        <v>0</v>
      </c>
      <c r="G170" s="6">
        <f t="shared" si="76"/>
        <v>793000000</v>
      </c>
      <c r="H170" s="3">
        <f t="shared" ref="H170:P170" si="84">SUM(H171:H176)</f>
        <v>197558755.41</v>
      </c>
      <c r="I170" s="3">
        <f t="shared" si="84"/>
        <v>197801455.41</v>
      </c>
      <c r="J170" s="3">
        <f t="shared" si="84"/>
        <v>201176755.41</v>
      </c>
      <c r="K170" s="3">
        <f t="shared" si="84"/>
        <v>196463033.77000001</v>
      </c>
      <c r="L170" s="48">
        <f t="shared" si="78"/>
        <v>0</v>
      </c>
      <c r="M170" s="3">
        <f t="shared" si="84"/>
        <v>0</v>
      </c>
      <c r="N170" s="3">
        <f t="shared" si="84"/>
        <v>0</v>
      </c>
      <c r="O170" s="3">
        <f t="shared" si="84"/>
        <v>0</v>
      </c>
      <c r="P170" s="3">
        <f t="shared" si="84"/>
        <v>0</v>
      </c>
      <c r="R170" s="9" t="str">
        <f t="shared" si="79"/>
        <v xml:space="preserve"> </v>
      </c>
      <c r="S170" s="9" t="str">
        <f t="shared" si="80"/>
        <v xml:space="preserve"> </v>
      </c>
      <c r="T170" s="50" t="s">
        <v>166</v>
      </c>
    </row>
    <row r="171" spans="1:20" hidden="1" x14ac:dyDescent="0.25">
      <c r="A171" s="9" t="str">
        <f t="shared" si="75"/>
        <v>b</v>
      </c>
      <c r="B171" s="1"/>
      <c r="C171" s="7" t="s">
        <v>5</v>
      </c>
      <c r="D171" s="17"/>
      <c r="E171" s="17"/>
      <c r="F171" s="18"/>
      <c r="G171" s="6">
        <f t="shared" si="76"/>
        <v>0</v>
      </c>
      <c r="H171" s="19"/>
      <c r="I171" s="19"/>
      <c r="J171" s="19"/>
      <c r="K171" s="19"/>
      <c r="L171" s="48">
        <f t="shared" si="78"/>
        <v>0</v>
      </c>
      <c r="M171" s="19"/>
      <c r="N171" s="19"/>
      <c r="O171" s="19"/>
      <c r="P171" s="19"/>
      <c r="R171" s="9" t="str">
        <f t="shared" si="79"/>
        <v xml:space="preserve"> </v>
      </c>
      <c r="S171" s="9" t="str">
        <f t="shared" si="80"/>
        <v xml:space="preserve"> </v>
      </c>
      <c r="T171" s="50" t="s">
        <v>166</v>
      </c>
    </row>
    <row r="172" spans="1:20" x14ac:dyDescent="0.25">
      <c r="A172" s="9" t="str">
        <f t="shared" si="75"/>
        <v>a</v>
      </c>
      <c r="B172" s="1"/>
      <c r="C172" s="7" t="s">
        <v>6</v>
      </c>
      <c r="D172" s="17">
        <v>3000000</v>
      </c>
      <c r="E172" s="17"/>
      <c r="F172" s="18"/>
      <c r="G172" s="6">
        <f>SUM(H172:K172)</f>
        <v>3000000</v>
      </c>
      <c r="H172" s="19">
        <v>750000</v>
      </c>
      <c r="I172" s="19">
        <v>750000</v>
      </c>
      <c r="J172" s="19">
        <v>750000</v>
      </c>
      <c r="K172" s="19">
        <v>750000</v>
      </c>
      <c r="L172" s="48">
        <f t="shared" si="78"/>
        <v>0</v>
      </c>
      <c r="M172" s="19"/>
      <c r="N172" s="19"/>
      <c r="O172" s="19"/>
      <c r="P172" s="19"/>
      <c r="R172" s="9" t="str">
        <f t="shared" si="79"/>
        <v xml:space="preserve"> </v>
      </c>
      <c r="S172" s="9" t="str">
        <f t="shared" si="80"/>
        <v xml:space="preserve"> </v>
      </c>
      <c r="T172" s="50" t="s">
        <v>166</v>
      </c>
    </row>
    <row r="173" spans="1:20" hidden="1" x14ac:dyDescent="0.25">
      <c r="A173" s="9" t="str">
        <f t="shared" si="75"/>
        <v>b</v>
      </c>
      <c r="B173" s="1"/>
      <c r="C173" s="7" t="s">
        <v>7</v>
      </c>
      <c r="D173" s="17"/>
      <c r="E173" s="17"/>
      <c r="F173" s="18"/>
      <c r="G173" s="6">
        <f t="shared" si="76"/>
        <v>0</v>
      </c>
      <c r="H173" s="19"/>
      <c r="I173" s="19"/>
      <c r="J173" s="19"/>
      <c r="K173" s="19"/>
      <c r="L173" s="48">
        <f t="shared" si="78"/>
        <v>0</v>
      </c>
      <c r="M173" s="19"/>
      <c r="N173" s="19"/>
      <c r="O173" s="19"/>
      <c r="P173" s="19"/>
      <c r="R173" s="9" t="str">
        <f t="shared" si="79"/>
        <v xml:space="preserve"> </v>
      </c>
      <c r="S173" s="9" t="str">
        <f t="shared" si="80"/>
        <v xml:space="preserve"> </v>
      </c>
      <c r="T173" s="50" t="s">
        <v>166</v>
      </c>
    </row>
    <row r="174" spans="1:20" hidden="1" x14ac:dyDescent="0.25">
      <c r="A174" s="9" t="str">
        <f t="shared" si="75"/>
        <v>b</v>
      </c>
      <c r="B174" s="1"/>
      <c r="C174" s="7" t="s">
        <v>8</v>
      </c>
      <c r="D174" s="17"/>
      <c r="E174" s="17"/>
      <c r="F174" s="18"/>
      <c r="G174" s="6">
        <f t="shared" si="76"/>
        <v>0</v>
      </c>
      <c r="H174" s="19"/>
      <c r="I174" s="19"/>
      <c r="J174" s="19"/>
      <c r="K174" s="19"/>
      <c r="L174" s="48">
        <f t="shared" si="78"/>
        <v>0</v>
      </c>
      <c r="M174" s="19"/>
      <c r="N174" s="19"/>
      <c r="O174" s="19"/>
      <c r="P174" s="19"/>
      <c r="R174" s="9" t="str">
        <f t="shared" si="79"/>
        <v xml:space="preserve"> </v>
      </c>
      <c r="S174" s="9" t="str">
        <f t="shared" si="80"/>
        <v xml:space="preserve"> </v>
      </c>
      <c r="T174" s="50" t="s">
        <v>166</v>
      </c>
    </row>
    <row r="175" spans="1:20" x14ac:dyDescent="0.25">
      <c r="A175" s="9" t="str">
        <f t="shared" si="75"/>
        <v>a</v>
      </c>
      <c r="B175" s="1"/>
      <c r="C175" s="7" t="s">
        <v>9</v>
      </c>
      <c r="D175" s="17">
        <v>790000000</v>
      </c>
      <c r="E175" s="17"/>
      <c r="F175" s="18"/>
      <c r="G175" s="6">
        <f>SUM(H175:K175)</f>
        <v>790000000</v>
      </c>
      <c r="H175" s="19">
        <f>120615000+75443755.41+250000*3</f>
        <v>196808755.41</v>
      </c>
      <c r="I175" s="19">
        <f>120615000+75686455.41+250000*3</f>
        <v>197051455.41</v>
      </c>
      <c r="J175" s="19">
        <f>120615000+79061755.41+250000*3</f>
        <v>200426755.41</v>
      </c>
      <c r="K175" s="19">
        <f>120615000+79061755.41-3963721.64</f>
        <v>195713033.77000001</v>
      </c>
      <c r="L175" s="48">
        <f t="shared" si="78"/>
        <v>0</v>
      </c>
      <c r="M175" s="19"/>
      <c r="N175" s="19"/>
      <c r="O175" s="19"/>
      <c r="P175" s="19"/>
      <c r="R175" s="9" t="str">
        <f t="shared" si="79"/>
        <v xml:space="preserve"> </v>
      </c>
      <c r="S175" s="9" t="str">
        <f t="shared" si="80"/>
        <v xml:space="preserve"> </v>
      </c>
      <c r="T175" s="50" t="s">
        <v>166</v>
      </c>
    </row>
    <row r="176" spans="1:20" hidden="1" x14ac:dyDescent="0.25">
      <c r="A176" s="9" t="str">
        <f t="shared" si="75"/>
        <v>b</v>
      </c>
      <c r="B176" s="1"/>
      <c r="C176" s="7" t="s">
        <v>10</v>
      </c>
      <c r="D176" s="17">
        <f>SUM(D177:D178)</f>
        <v>0</v>
      </c>
      <c r="E176" s="17">
        <f>SUM(E177:E178)</f>
        <v>0</v>
      </c>
      <c r="F176" s="18">
        <f>SUM(F177:F178)</f>
        <v>0</v>
      </c>
      <c r="G176" s="6">
        <f t="shared" si="76"/>
        <v>0</v>
      </c>
      <c r="H176" s="3">
        <f t="shared" ref="H176:P176" si="85">SUM(H177:H178)</f>
        <v>0</v>
      </c>
      <c r="I176" s="3">
        <f t="shared" si="85"/>
        <v>0</v>
      </c>
      <c r="J176" s="3">
        <f t="shared" si="85"/>
        <v>0</v>
      </c>
      <c r="K176" s="3">
        <f t="shared" si="85"/>
        <v>0</v>
      </c>
      <c r="L176" s="48">
        <f t="shared" si="78"/>
        <v>0</v>
      </c>
      <c r="M176" s="3">
        <f t="shared" si="85"/>
        <v>0</v>
      </c>
      <c r="N176" s="3">
        <f t="shared" si="85"/>
        <v>0</v>
      </c>
      <c r="O176" s="3">
        <f t="shared" si="85"/>
        <v>0</v>
      </c>
      <c r="P176" s="3">
        <f t="shared" si="85"/>
        <v>0</v>
      </c>
      <c r="R176" s="9" t="str">
        <f t="shared" si="79"/>
        <v xml:space="preserve"> </v>
      </c>
      <c r="S176" s="9" t="str">
        <f t="shared" si="80"/>
        <v xml:space="preserve"> </v>
      </c>
      <c r="T176" s="50" t="s">
        <v>166</v>
      </c>
    </row>
    <row r="177" spans="1:20" ht="30" hidden="1" x14ac:dyDescent="0.25">
      <c r="A177" s="9" t="str">
        <f t="shared" si="75"/>
        <v>b</v>
      </c>
      <c r="B177" s="1"/>
      <c r="C177" s="8" t="s">
        <v>11</v>
      </c>
      <c r="D177" s="17"/>
      <c r="E177" s="17"/>
      <c r="F177" s="18"/>
      <c r="G177" s="6">
        <f t="shared" si="76"/>
        <v>0</v>
      </c>
      <c r="H177" s="19"/>
      <c r="I177" s="19"/>
      <c r="J177" s="19"/>
      <c r="K177" s="19"/>
      <c r="L177" s="48">
        <f t="shared" si="78"/>
        <v>0</v>
      </c>
      <c r="M177" s="19"/>
      <c r="N177" s="19"/>
      <c r="O177" s="19"/>
      <c r="P177" s="19"/>
      <c r="R177" s="9" t="str">
        <f t="shared" si="79"/>
        <v xml:space="preserve"> </v>
      </c>
      <c r="S177" s="9" t="str">
        <f t="shared" si="80"/>
        <v xml:space="preserve"> </v>
      </c>
      <c r="T177" s="50" t="s">
        <v>166</v>
      </c>
    </row>
    <row r="178" spans="1:20" ht="30" hidden="1" x14ac:dyDescent="0.25">
      <c r="A178" s="9" t="str">
        <f t="shared" si="75"/>
        <v>b</v>
      </c>
      <c r="B178" s="1"/>
      <c r="C178" s="8" t="s">
        <v>12</v>
      </c>
      <c r="D178" s="17"/>
      <c r="E178" s="17"/>
      <c r="F178" s="18"/>
      <c r="G178" s="6">
        <f t="shared" si="76"/>
        <v>0</v>
      </c>
      <c r="H178" s="19"/>
      <c r="I178" s="19"/>
      <c r="J178" s="19"/>
      <c r="K178" s="19"/>
      <c r="L178" s="48">
        <f t="shared" si="78"/>
        <v>0</v>
      </c>
      <c r="M178" s="19"/>
      <c r="N178" s="19"/>
      <c r="O178" s="19"/>
      <c r="P178" s="19"/>
      <c r="R178" s="9" t="str">
        <f t="shared" si="79"/>
        <v xml:space="preserve"> </v>
      </c>
      <c r="S178" s="9" t="str">
        <f t="shared" si="80"/>
        <v xml:space="preserve"> </v>
      </c>
      <c r="T178" s="50" t="s">
        <v>166</v>
      </c>
    </row>
    <row r="179" spans="1:20" hidden="1" x14ac:dyDescent="0.25">
      <c r="A179" s="9" t="str">
        <f t="shared" si="75"/>
        <v>b</v>
      </c>
      <c r="B179" s="1"/>
      <c r="C179" s="7" t="s">
        <v>13</v>
      </c>
      <c r="D179" s="17"/>
      <c r="E179" s="17"/>
      <c r="F179" s="18"/>
      <c r="G179" s="6">
        <f t="shared" si="76"/>
        <v>0</v>
      </c>
      <c r="H179" s="19"/>
      <c r="I179" s="19"/>
      <c r="J179" s="19"/>
      <c r="K179" s="19"/>
      <c r="L179" s="48">
        <f t="shared" si="78"/>
        <v>0</v>
      </c>
      <c r="M179" s="19"/>
      <c r="N179" s="19"/>
      <c r="O179" s="19"/>
      <c r="P179" s="19"/>
      <c r="R179" s="9" t="str">
        <f t="shared" si="79"/>
        <v xml:space="preserve"> </v>
      </c>
      <c r="S179" s="9" t="str">
        <f t="shared" si="80"/>
        <v xml:space="preserve"> </v>
      </c>
      <c r="T179" s="50" t="s">
        <v>166</v>
      </c>
    </row>
    <row r="180" spans="1:20" s="9" customFormat="1" ht="30" x14ac:dyDescent="0.25">
      <c r="A180" s="9" t="str">
        <f t="shared" si="75"/>
        <v>a</v>
      </c>
      <c r="B180" s="1" t="s">
        <v>46</v>
      </c>
      <c r="C180" s="5" t="s">
        <v>47</v>
      </c>
      <c r="D180" s="15">
        <f>D181+D190</f>
        <v>37400000</v>
      </c>
      <c r="E180" s="15">
        <f>E181+E190</f>
        <v>0</v>
      </c>
      <c r="F180" s="16">
        <f>F181+F190</f>
        <v>0</v>
      </c>
      <c r="G180" s="4">
        <f t="shared" si="76"/>
        <v>37400000</v>
      </c>
      <c r="H180" s="1">
        <f t="shared" ref="H180:P180" si="86">H181+H190</f>
        <v>9350000</v>
      </c>
      <c r="I180" s="1">
        <f t="shared" si="86"/>
        <v>9350000</v>
      </c>
      <c r="J180" s="1">
        <f t="shared" si="86"/>
        <v>9350000</v>
      </c>
      <c r="K180" s="1">
        <f t="shared" si="86"/>
        <v>9350000</v>
      </c>
      <c r="L180" s="47">
        <f t="shared" si="78"/>
        <v>0</v>
      </c>
      <c r="M180" s="1">
        <f t="shared" si="86"/>
        <v>0</v>
      </c>
      <c r="N180" s="1">
        <f t="shared" si="86"/>
        <v>0</v>
      </c>
      <c r="O180" s="1">
        <f t="shared" si="86"/>
        <v>0</v>
      </c>
      <c r="P180" s="1">
        <f t="shared" si="86"/>
        <v>0</v>
      </c>
      <c r="R180" s="9" t="str">
        <f t="shared" si="79"/>
        <v xml:space="preserve"> </v>
      </c>
      <c r="S180" s="9" t="str">
        <f t="shared" si="80"/>
        <v xml:space="preserve"> </v>
      </c>
      <c r="T180" s="50" t="s">
        <v>166</v>
      </c>
    </row>
    <row r="181" spans="1:20" x14ac:dyDescent="0.25">
      <c r="A181" s="9" t="str">
        <f t="shared" si="75"/>
        <v>a</v>
      </c>
      <c r="B181" s="1"/>
      <c r="C181" s="2" t="s">
        <v>4</v>
      </c>
      <c r="D181" s="17">
        <f>SUM(D182:D187)</f>
        <v>37400000</v>
      </c>
      <c r="E181" s="17">
        <f>SUM(E182:E187)</f>
        <v>0</v>
      </c>
      <c r="F181" s="18">
        <f>SUM(F182:F187)</f>
        <v>0</v>
      </c>
      <c r="G181" s="6">
        <f t="shared" si="76"/>
        <v>37400000</v>
      </c>
      <c r="H181" s="3">
        <f t="shared" ref="H181:P181" si="87">SUM(H182:H187)</f>
        <v>9350000</v>
      </c>
      <c r="I181" s="3">
        <f t="shared" si="87"/>
        <v>9350000</v>
      </c>
      <c r="J181" s="3">
        <f t="shared" si="87"/>
        <v>9350000</v>
      </c>
      <c r="K181" s="3">
        <f t="shared" si="87"/>
        <v>9350000</v>
      </c>
      <c r="L181" s="48">
        <f t="shared" si="78"/>
        <v>0</v>
      </c>
      <c r="M181" s="3">
        <f t="shared" si="87"/>
        <v>0</v>
      </c>
      <c r="N181" s="3">
        <f t="shared" si="87"/>
        <v>0</v>
      </c>
      <c r="O181" s="3">
        <f t="shared" si="87"/>
        <v>0</v>
      </c>
      <c r="P181" s="3">
        <f t="shared" si="87"/>
        <v>0</v>
      </c>
      <c r="R181" s="9" t="str">
        <f t="shared" si="79"/>
        <v xml:space="preserve"> </v>
      </c>
      <c r="S181" s="9" t="str">
        <f t="shared" si="80"/>
        <v xml:space="preserve"> </v>
      </c>
      <c r="T181" s="50" t="s">
        <v>166</v>
      </c>
    </row>
    <row r="182" spans="1:20" hidden="1" x14ac:dyDescent="0.25">
      <c r="A182" s="9" t="str">
        <f t="shared" si="75"/>
        <v>b</v>
      </c>
      <c r="B182" s="1"/>
      <c r="C182" s="7" t="s">
        <v>5</v>
      </c>
      <c r="D182" s="17">
        <f>D193+D204+D215+D226+D237+D248+D259+D270+D281+D292+D303+D314+D325+D336</f>
        <v>0</v>
      </c>
      <c r="E182" s="17">
        <f t="shared" ref="E182:F186" si="88">E193+E204+E215+E226+E237+E248+E259+E270+E281+E292+E303+E314+E325+E336</f>
        <v>0</v>
      </c>
      <c r="F182" s="18">
        <f>F193+F204+F215+F226+F237+F248+F259+F270+F281+F292+F303+F314+F325+F336</f>
        <v>0</v>
      </c>
      <c r="G182" s="6">
        <f t="shared" si="76"/>
        <v>0</v>
      </c>
      <c r="H182" s="3">
        <f t="shared" ref="H182:P182" si="89">H193+H204+H215+H226+H237+H248+H259+H270+H281+H292+H303+H314+H325+H336</f>
        <v>0</v>
      </c>
      <c r="I182" s="3">
        <f t="shared" si="89"/>
        <v>0</v>
      </c>
      <c r="J182" s="3">
        <f t="shared" si="89"/>
        <v>0</v>
      </c>
      <c r="K182" s="3">
        <f t="shared" si="89"/>
        <v>0</v>
      </c>
      <c r="L182" s="48">
        <f t="shared" si="78"/>
        <v>0</v>
      </c>
      <c r="M182" s="3">
        <f t="shared" si="89"/>
        <v>0</v>
      </c>
      <c r="N182" s="3">
        <f t="shared" si="89"/>
        <v>0</v>
      </c>
      <c r="O182" s="3">
        <f t="shared" si="89"/>
        <v>0</v>
      </c>
      <c r="P182" s="3">
        <f t="shared" si="89"/>
        <v>0</v>
      </c>
      <c r="R182" s="9" t="str">
        <f t="shared" ref="R182:R245" si="90">IF(D182-G182=0," ","შეცდომა")</f>
        <v xml:space="preserve"> </v>
      </c>
      <c r="S182" s="9" t="str">
        <f t="shared" ref="S182:S245" si="91">IF(E182-L182=0," ","შეცდომა")</f>
        <v xml:space="preserve"> </v>
      </c>
      <c r="T182" s="50" t="s">
        <v>166</v>
      </c>
    </row>
    <row r="183" spans="1:20" x14ac:dyDescent="0.25">
      <c r="A183" s="9" t="str">
        <f t="shared" ref="A183:A246" si="92">IF(D183+E183&gt;0,"a","b")</f>
        <v>a</v>
      </c>
      <c r="B183" s="1"/>
      <c r="C183" s="7" t="s">
        <v>6</v>
      </c>
      <c r="D183" s="17">
        <f t="shared" ref="D183" si="93">D194+D205+D216+D227+D238+D249+D260+D271+D282+D293+D304+D315+D326+D337</f>
        <v>1200000</v>
      </c>
      <c r="E183" s="17">
        <f t="shared" si="88"/>
        <v>0</v>
      </c>
      <c r="F183" s="18">
        <f t="shared" si="88"/>
        <v>0</v>
      </c>
      <c r="G183" s="6">
        <f t="shared" si="76"/>
        <v>1200000</v>
      </c>
      <c r="H183" s="3">
        <f t="shared" ref="H183:P183" si="94">H194+H205+H216+H227+H238+H249+H260+H271+H282+H293+H304+H315+H326+H337</f>
        <v>300000</v>
      </c>
      <c r="I183" s="3">
        <f t="shared" si="94"/>
        <v>300000</v>
      </c>
      <c r="J183" s="3">
        <f t="shared" si="94"/>
        <v>300000</v>
      </c>
      <c r="K183" s="3">
        <f t="shared" si="94"/>
        <v>300000</v>
      </c>
      <c r="L183" s="48">
        <f t="shared" si="78"/>
        <v>0</v>
      </c>
      <c r="M183" s="3">
        <f t="shared" si="94"/>
        <v>0</v>
      </c>
      <c r="N183" s="3">
        <f t="shared" si="94"/>
        <v>0</v>
      </c>
      <c r="O183" s="3">
        <f t="shared" si="94"/>
        <v>0</v>
      </c>
      <c r="P183" s="3">
        <f t="shared" si="94"/>
        <v>0</v>
      </c>
      <c r="R183" s="9" t="str">
        <f t="shared" si="90"/>
        <v xml:space="preserve"> </v>
      </c>
      <c r="S183" s="9" t="str">
        <f t="shared" si="91"/>
        <v xml:space="preserve"> </v>
      </c>
      <c r="T183" s="50" t="s">
        <v>166</v>
      </c>
    </row>
    <row r="184" spans="1:20" hidden="1" x14ac:dyDescent="0.25">
      <c r="A184" s="9" t="str">
        <f t="shared" si="92"/>
        <v>b</v>
      </c>
      <c r="B184" s="1"/>
      <c r="C184" s="7" t="s">
        <v>7</v>
      </c>
      <c r="D184" s="17">
        <f t="shared" ref="D184" si="95">D195+D206+D217+D228+D239+D250+D261+D272+D283+D294+D305+D316+D327+D338</f>
        <v>0</v>
      </c>
      <c r="E184" s="17">
        <f t="shared" si="88"/>
        <v>0</v>
      </c>
      <c r="F184" s="18">
        <f t="shared" si="88"/>
        <v>0</v>
      </c>
      <c r="G184" s="6">
        <f t="shared" si="76"/>
        <v>0</v>
      </c>
      <c r="H184" s="3">
        <f t="shared" ref="H184:P184" si="96">H195+H206+H217+H228+H239+H250+H261+H272+H283+H294+H305+H316+H327+H338</f>
        <v>0</v>
      </c>
      <c r="I184" s="3">
        <f t="shared" si="96"/>
        <v>0</v>
      </c>
      <c r="J184" s="3">
        <f t="shared" si="96"/>
        <v>0</v>
      </c>
      <c r="K184" s="3">
        <f t="shared" si="96"/>
        <v>0</v>
      </c>
      <c r="L184" s="48">
        <f t="shared" si="78"/>
        <v>0</v>
      </c>
      <c r="M184" s="3">
        <f t="shared" si="96"/>
        <v>0</v>
      </c>
      <c r="N184" s="3">
        <f t="shared" si="96"/>
        <v>0</v>
      </c>
      <c r="O184" s="3">
        <f t="shared" si="96"/>
        <v>0</v>
      </c>
      <c r="P184" s="3">
        <f t="shared" si="96"/>
        <v>0</v>
      </c>
      <c r="R184" s="9" t="str">
        <f t="shared" si="90"/>
        <v xml:space="preserve"> </v>
      </c>
      <c r="S184" s="9" t="str">
        <f t="shared" si="91"/>
        <v xml:space="preserve"> </v>
      </c>
      <c r="T184" s="50" t="s">
        <v>166</v>
      </c>
    </row>
    <row r="185" spans="1:20" hidden="1" x14ac:dyDescent="0.25">
      <c r="A185" s="9" t="str">
        <f t="shared" si="92"/>
        <v>b</v>
      </c>
      <c r="B185" s="1"/>
      <c r="C185" s="7" t="s">
        <v>8</v>
      </c>
      <c r="D185" s="17">
        <f t="shared" ref="D185" si="97">D196+D207+D218+D229+D240+D251+D262+D273+D284+D295+D306+D317+D328+D339</f>
        <v>0</v>
      </c>
      <c r="E185" s="17">
        <f t="shared" si="88"/>
        <v>0</v>
      </c>
      <c r="F185" s="18">
        <f t="shared" si="88"/>
        <v>0</v>
      </c>
      <c r="G185" s="6">
        <f t="shared" si="76"/>
        <v>0</v>
      </c>
      <c r="H185" s="3">
        <f t="shared" ref="H185:P185" si="98">H196+H207+H218+H229+H240+H251+H262+H273+H284+H295+H306+H317+H328+H339</f>
        <v>0</v>
      </c>
      <c r="I185" s="3">
        <f t="shared" si="98"/>
        <v>0</v>
      </c>
      <c r="J185" s="3">
        <f t="shared" si="98"/>
        <v>0</v>
      </c>
      <c r="K185" s="3">
        <f t="shared" si="98"/>
        <v>0</v>
      </c>
      <c r="L185" s="48">
        <f t="shared" si="78"/>
        <v>0</v>
      </c>
      <c r="M185" s="3">
        <f t="shared" si="98"/>
        <v>0</v>
      </c>
      <c r="N185" s="3">
        <f t="shared" si="98"/>
        <v>0</v>
      </c>
      <c r="O185" s="3">
        <f t="shared" si="98"/>
        <v>0</v>
      </c>
      <c r="P185" s="3">
        <f t="shared" si="98"/>
        <v>0</v>
      </c>
      <c r="R185" s="9" t="str">
        <f t="shared" si="90"/>
        <v xml:space="preserve"> </v>
      </c>
      <c r="S185" s="9" t="str">
        <f t="shared" si="91"/>
        <v xml:space="preserve"> </v>
      </c>
      <c r="T185" s="50" t="s">
        <v>166</v>
      </c>
    </row>
    <row r="186" spans="1:20" x14ac:dyDescent="0.25">
      <c r="A186" s="9" t="str">
        <f t="shared" si="92"/>
        <v>a</v>
      </c>
      <c r="B186" s="1"/>
      <c r="C186" s="7" t="s">
        <v>9</v>
      </c>
      <c r="D186" s="17">
        <f t="shared" ref="D186" si="99">D197+D208+D219+D230+D241+D252+D263+D274+D285+D296+D307+D318+D329+D340</f>
        <v>30600000</v>
      </c>
      <c r="E186" s="17">
        <f t="shared" si="88"/>
        <v>0</v>
      </c>
      <c r="F186" s="18">
        <f t="shared" si="88"/>
        <v>0</v>
      </c>
      <c r="G186" s="6">
        <f t="shared" si="76"/>
        <v>30600000</v>
      </c>
      <c r="H186" s="3">
        <f t="shared" ref="H186:P186" si="100">H197+H208+H219+H230+H241+H252+H263+H274+H285+H296+H307+H318+H329+H340</f>
        <v>7650000</v>
      </c>
      <c r="I186" s="3">
        <f t="shared" si="100"/>
        <v>7650000</v>
      </c>
      <c r="J186" s="3">
        <f t="shared" si="100"/>
        <v>7650000</v>
      </c>
      <c r="K186" s="3">
        <f t="shared" si="100"/>
        <v>7650000</v>
      </c>
      <c r="L186" s="48">
        <f t="shared" si="78"/>
        <v>0</v>
      </c>
      <c r="M186" s="3">
        <f t="shared" si="100"/>
        <v>0</v>
      </c>
      <c r="N186" s="3">
        <f t="shared" si="100"/>
        <v>0</v>
      </c>
      <c r="O186" s="3">
        <f t="shared" si="100"/>
        <v>0</v>
      </c>
      <c r="P186" s="3">
        <f t="shared" si="100"/>
        <v>0</v>
      </c>
      <c r="R186" s="9" t="str">
        <f t="shared" si="90"/>
        <v xml:space="preserve"> </v>
      </c>
      <c r="S186" s="9" t="str">
        <f t="shared" si="91"/>
        <v xml:space="preserve"> </v>
      </c>
      <c r="T186" s="50" t="s">
        <v>166</v>
      </c>
    </row>
    <row r="187" spans="1:20" x14ac:dyDescent="0.25">
      <c r="A187" s="9" t="str">
        <f t="shared" si="92"/>
        <v>a</v>
      </c>
      <c r="B187" s="1"/>
      <c r="C187" s="7" t="s">
        <v>10</v>
      </c>
      <c r="D187" s="17">
        <f>SUM(D188:D189)</f>
        <v>5600000</v>
      </c>
      <c r="E187" s="17">
        <f>SUM(E188:E189)</f>
        <v>0</v>
      </c>
      <c r="F187" s="18">
        <f>SUM(F188:F189)</f>
        <v>0</v>
      </c>
      <c r="G187" s="6">
        <f t="shared" si="76"/>
        <v>5600000</v>
      </c>
      <c r="H187" s="3">
        <f t="shared" ref="H187:P187" si="101">SUM(H188:H189)</f>
        <v>1400000</v>
      </c>
      <c r="I187" s="3">
        <f t="shared" si="101"/>
        <v>1400000</v>
      </c>
      <c r="J187" s="3">
        <f t="shared" si="101"/>
        <v>1400000</v>
      </c>
      <c r="K187" s="3">
        <f t="shared" si="101"/>
        <v>1400000</v>
      </c>
      <c r="L187" s="48">
        <f t="shared" si="78"/>
        <v>0</v>
      </c>
      <c r="M187" s="3">
        <f t="shared" si="101"/>
        <v>0</v>
      </c>
      <c r="N187" s="3">
        <f t="shared" si="101"/>
        <v>0</v>
      </c>
      <c r="O187" s="3">
        <f t="shared" si="101"/>
        <v>0</v>
      </c>
      <c r="P187" s="3">
        <f t="shared" si="101"/>
        <v>0</v>
      </c>
      <c r="R187" s="9" t="str">
        <f t="shared" si="90"/>
        <v xml:space="preserve"> </v>
      </c>
      <c r="S187" s="9" t="str">
        <f t="shared" si="91"/>
        <v xml:space="preserve"> </v>
      </c>
      <c r="T187" s="50" t="s">
        <v>166</v>
      </c>
    </row>
    <row r="188" spans="1:20" ht="30" x14ac:dyDescent="0.25">
      <c r="A188" s="9" t="str">
        <f t="shared" si="92"/>
        <v>a</v>
      </c>
      <c r="B188" s="1"/>
      <c r="C188" s="8" t="s">
        <v>11</v>
      </c>
      <c r="D188" s="17">
        <f t="shared" ref="D188:E188" si="102">D199+D210+D221+D232+D243+D254+D265+D276+D287+D298+D309+D320+D331+D342</f>
        <v>5600000</v>
      </c>
      <c r="E188" s="17">
        <f t="shared" si="102"/>
        <v>0</v>
      </c>
      <c r="F188" s="18">
        <f t="shared" ref="F188:P188" si="103">F199+F210+F221+F232+F243+F254+F265+F276+F287+F298+F309+F320+F331+F342</f>
        <v>0</v>
      </c>
      <c r="G188" s="6">
        <f t="shared" si="76"/>
        <v>5600000</v>
      </c>
      <c r="H188" s="3">
        <f t="shared" si="103"/>
        <v>1400000</v>
      </c>
      <c r="I188" s="3">
        <f t="shared" si="103"/>
        <v>1400000</v>
      </c>
      <c r="J188" s="3">
        <f t="shared" si="103"/>
        <v>1400000</v>
      </c>
      <c r="K188" s="3">
        <f t="shared" si="103"/>
        <v>1400000</v>
      </c>
      <c r="L188" s="48">
        <f t="shared" si="78"/>
        <v>0</v>
      </c>
      <c r="M188" s="3">
        <f t="shared" si="103"/>
        <v>0</v>
      </c>
      <c r="N188" s="3">
        <f t="shared" si="103"/>
        <v>0</v>
      </c>
      <c r="O188" s="3">
        <f t="shared" si="103"/>
        <v>0</v>
      </c>
      <c r="P188" s="3">
        <f t="shared" si="103"/>
        <v>0</v>
      </c>
      <c r="R188" s="9" t="str">
        <f t="shared" si="90"/>
        <v xml:space="preserve"> </v>
      </c>
      <c r="S188" s="9" t="str">
        <f t="shared" si="91"/>
        <v xml:space="preserve"> </v>
      </c>
      <c r="T188" s="50" t="s">
        <v>166</v>
      </c>
    </row>
    <row r="189" spans="1:20" ht="30" hidden="1" x14ac:dyDescent="0.25">
      <c r="A189" s="9" t="str">
        <f t="shared" si="92"/>
        <v>b</v>
      </c>
      <c r="B189" s="1"/>
      <c r="C189" s="8" t="s">
        <v>12</v>
      </c>
      <c r="D189" s="17">
        <f t="shared" ref="D189:E189" si="104">D200+D211+D222+D233+D244+D255+D266+D277+D288+D299+D310+D321+D332+D343</f>
        <v>0</v>
      </c>
      <c r="E189" s="17">
        <f t="shared" si="104"/>
        <v>0</v>
      </c>
      <c r="F189" s="18">
        <f t="shared" ref="F189:P189" si="105">F200+F211+F222+F233+F244+F255+F266+F277+F288+F299+F310+F321+F332+F343</f>
        <v>0</v>
      </c>
      <c r="G189" s="6">
        <f t="shared" si="76"/>
        <v>0</v>
      </c>
      <c r="H189" s="3">
        <f t="shared" si="105"/>
        <v>0</v>
      </c>
      <c r="I189" s="3">
        <f t="shared" si="105"/>
        <v>0</v>
      </c>
      <c r="J189" s="3">
        <f t="shared" si="105"/>
        <v>0</v>
      </c>
      <c r="K189" s="3">
        <f t="shared" si="105"/>
        <v>0</v>
      </c>
      <c r="L189" s="48">
        <f t="shared" si="78"/>
        <v>0</v>
      </c>
      <c r="M189" s="3">
        <f t="shared" si="105"/>
        <v>0</v>
      </c>
      <c r="N189" s="3">
        <f t="shared" si="105"/>
        <v>0</v>
      </c>
      <c r="O189" s="3">
        <f t="shared" si="105"/>
        <v>0</v>
      </c>
      <c r="P189" s="3">
        <f t="shared" si="105"/>
        <v>0</v>
      </c>
      <c r="R189" s="9" t="str">
        <f t="shared" si="90"/>
        <v xml:space="preserve"> </v>
      </c>
      <c r="S189" s="9" t="str">
        <f t="shared" si="91"/>
        <v xml:space="preserve"> </v>
      </c>
      <c r="T189" s="50" t="s">
        <v>166</v>
      </c>
    </row>
    <row r="190" spans="1:20" hidden="1" x14ac:dyDescent="0.25">
      <c r="A190" s="9" t="str">
        <f t="shared" si="92"/>
        <v>b</v>
      </c>
      <c r="B190" s="1"/>
      <c r="C190" s="7" t="s">
        <v>13</v>
      </c>
      <c r="D190" s="17">
        <f t="shared" ref="D190:E190" si="106">D201+D212+D223+D234+D245+D256+D267+D278+D289+D300+D311+D322+D333+D344</f>
        <v>0</v>
      </c>
      <c r="E190" s="17">
        <f t="shared" si="106"/>
        <v>0</v>
      </c>
      <c r="F190" s="18">
        <f t="shared" ref="F190:P190" si="107">F201+F212+F223+F234+F245+F256+F267+F278+F289+F300+F311+F322+F333+F344</f>
        <v>0</v>
      </c>
      <c r="G190" s="6">
        <f t="shared" si="76"/>
        <v>0</v>
      </c>
      <c r="H190" s="3">
        <f t="shared" si="107"/>
        <v>0</v>
      </c>
      <c r="I190" s="3">
        <f t="shared" si="107"/>
        <v>0</v>
      </c>
      <c r="J190" s="3">
        <f t="shared" si="107"/>
        <v>0</v>
      </c>
      <c r="K190" s="3">
        <f t="shared" si="107"/>
        <v>0</v>
      </c>
      <c r="L190" s="48">
        <f t="shared" si="78"/>
        <v>0</v>
      </c>
      <c r="M190" s="3">
        <f t="shared" si="107"/>
        <v>0</v>
      </c>
      <c r="N190" s="3">
        <f t="shared" si="107"/>
        <v>0</v>
      </c>
      <c r="O190" s="3">
        <f t="shared" si="107"/>
        <v>0</v>
      </c>
      <c r="P190" s="3">
        <f t="shared" si="107"/>
        <v>0</v>
      </c>
      <c r="R190" s="9" t="str">
        <f t="shared" si="90"/>
        <v xml:space="preserve"> </v>
      </c>
      <c r="S190" s="9" t="str">
        <f t="shared" si="91"/>
        <v xml:space="preserve"> </v>
      </c>
      <c r="T190" s="50" t="s">
        <v>166</v>
      </c>
    </row>
    <row r="191" spans="1:20" s="9" customFormat="1" ht="30" x14ac:dyDescent="0.25">
      <c r="A191" s="9" t="str">
        <f t="shared" si="92"/>
        <v>a</v>
      </c>
      <c r="B191" s="1" t="s">
        <v>48</v>
      </c>
      <c r="C191" s="5" t="s">
        <v>49</v>
      </c>
      <c r="D191" s="15">
        <f>D192+D201</f>
        <v>1800000</v>
      </c>
      <c r="E191" s="15">
        <f>E192+E201</f>
        <v>0</v>
      </c>
      <c r="F191" s="16">
        <f>F192+F201</f>
        <v>0</v>
      </c>
      <c r="G191" s="4">
        <f t="shared" si="76"/>
        <v>1800000</v>
      </c>
      <c r="H191" s="1">
        <f t="shared" ref="H191:P191" si="108">H192+H201</f>
        <v>450000</v>
      </c>
      <c r="I191" s="1">
        <f t="shared" si="108"/>
        <v>450000</v>
      </c>
      <c r="J191" s="1">
        <f t="shared" si="108"/>
        <v>450000</v>
      </c>
      <c r="K191" s="1">
        <f t="shared" si="108"/>
        <v>450000</v>
      </c>
      <c r="L191" s="47">
        <f t="shared" si="78"/>
        <v>0</v>
      </c>
      <c r="M191" s="1">
        <f t="shared" si="108"/>
        <v>0</v>
      </c>
      <c r="N191" s="1">
        <f t="shared" si="108"/>
        <v>0</v>
      </c>
      <c r="O191" s="1">
        <f t="shared" si="108"/>
        <v>0</v>
      </c>
      <c r="P191" s="1">
        <f t="shared" si="108"/>
        <v>0</v>
      </c>
      <c r="R191" s="9" t="str">
        <f t="shared" si="90"/>
        <v xml:space="preserve"> </v>
      </c>
      <c r="S191" s="9" t="str">
        <f t="shared" si="91"/>
        <v xml:space="preserve"> </v>
      </c>
      <c r="T191" s="50" t="s">
        <v>166</v>
      </c>
    </row>
    <row r="192" spans="1:20" x14ac:dyDescent="0.25">
      <c r="A192" s="9" t="str">
        <f t="shared" si="92"/>
        <v>a</v>
      </c>
      <c r="B192" s="1"/>
      <c r="C192" s="2" t="s">
        <v>4</v>
      </c>
      <c r="D192" s="17">
        <f>SUM(D193:D198)</f>
        <v>1800000</v>
      </c>
      <c r="E192" s="17">
        <f>SUM(E193:E198)</f>
        <v>0</v>
      </c>
      <c r="F192" s="18">
        <f>SUM(F193:F198)</f>
        <v>0</v>
      </c>
      <c r="G192" s="6">
        <f t="shared" si="76"/>
        <v>1800000</v>
      </c>
      <c r="H192" s="3">
        <f t="shared" ref="H192:P192" si="109">SUM(H193:H198)</f>
        <v>450000</v>
      </c>
      <c r="I192" s="3">
        <f t="shared" si="109"/>
        <v>450000</v>
      </c>
      <c r="J192" s="3">
        <f t="shared" si="109"/>
        <v>450000</v>
      </c>
      <c r="K192" s="3">
        <f t="shared" si="109"/>
        <v>450000</v>
      </c>
      <c r="L192" s="48">
        <f t="shared" si="78"/>
        <v>0</v>
      </c>
      <c r="M192" s="3">
        <f t="shared" si="109"/>
        <v>0</v>
      </c>
      <c r="N192" s="3">
        <f t="shared" si="109"/>
        <v>0</v>
      </c>
      <c r="O192" s="3">
        <f t="shared" si="109"/>
        <v>0</v>
      </c>
      <c r="P192" s="3">
        <f t="shared" si="109"/>
        <v>0</v>
      </c>
      <c r="R192" s="9" t="str">
        <f t="shared" si="90"/>
        <v xml:space="preserve"> </v>
      </c>
      <c r="S192" s="9" t="str">
        <f t="shared" si="91"/>
        <v xml:space="preserve"> </v>
      </c>
      <c r="T192" s="50" t="s">
        <v>166</v>
      </c>
    </row>
    <row r="193" spans="1:20" hidden="1" x14ac:dyDescent="0.25">
      <c r="A193" s="9" t="str">
        <f t="shared" si="92"/>
        <v>b</v>
      </c>
      <c r="B193" s="1"/>
      <c r="C193" s="7" t="s">
        <v>5</v>
      </c>
      <c r="D193" s="17"/>
      <c r="E193" s="17"/>
      <c r="F193" s="18"/>
      <c r="G193" s="6">
        <f t="shared" si="76"/>
        <v>0</v>
      </c>
      <c r="H193" s="19"/>
      <c r="I193" s="19"/>
      <c r="J193" s="19"/>
      <c r="K193" s="19"/>
      <c r="L193" s="48">
        <f t="shared" si="78"/>
        <v>0</v>
      </c>
      <c r="M193" s="19"/>
      <c r="N193" s="19"/>
      <c r="O193" s="19"/>
      <c r="P193" s="19"/>
      <c r="R193" s="9" t="str">
        <f t="shared" si="90"/>
        <v xml:space="preserve"> </v>
      </c>
      <c r="S193" s="9" t="str">
        <f t="shared" si="91"/>
        <v xml:space="preserve"> </v>
      </c>
      <c r="T193" s="50" t="s">
        <v>166</v>
      </c>
    </row>
    <row r="194" spans="1:20" hidden="1" x14ac:dyDescent="0.25">
      <c r="A194" s="9" t="str">
        <f t="shared" si="92"/>
        <v>b</v>
      </c>
      <c r="B194" s="1"/>
      <c r="C194" s="7" t="s">
        <v>6</v>
      </c>
      <c r="D194" s="17"/>
      <c r="E194" s="17"/>
      <c r="F194" s="18"/>
      <c r="G194" s="6">
        <f t="shared" si="76"/>
        <v>0</v>
      </c>
      <c r="H194" s="19"/>
      <c r="I194" s="19"/>
      <c r="J194" s="19"/>
      <c r="K194" s="19"/>
      <c r="L194" s="48">
        <f t="shared" si="78"/>
        <v>0</v>
      </c>
      <c r="M194" s="19"/>
      <c r="N194" s="19"/>
      <c r="O194" s="19"/>
      <c r="P194" s="19"/>
      <c r="R194" s="9" t="str">
        <f t="shared" si="90"/>
        <v xml:space="preserve"> </v>
      </c>
      <c r="S194" s="9" t="str">
        <f t="shared" si="91"/>
        <v xml:space="preserve"> </v>
      </c>
      <c r="T194" s="50" t="s">
        <v>166</v>
      </c>
    </row>
    <row r="195" spans="1:20" hidden="1" x14ac:dyDescent="0.25">
      <c r="A195" s="9" t="str">
        <f t="shared" si="92"/>
        <v>b</v>
      </c>
      <c r="B195" s="1"/>
      <c r="C195" s="7" t="s">
        <v>7</v>
      </c>
      <c r="D195" s="17"/>
      <c r="E195" s="17"/>
      <c r="F195" s="18"/>
      <c r="G195" s="6">
        <f t="shared" si="76"/>
        <v>0</v>
      </c>
      <c r="H195" s="19"/>
      <c r="I195" s="19"/>
      <c r="J195" s="19"/>
      <c r="K195" s="19"/>
      <c r="L195" s="48">
        <f t="shared" si="78"/>
        <v>0</v>
      </c>
      <c r="M195" s="19"/>
      <c r="N195" s="19"/>
      <c r="O195" s="19"/>
      <c r="P195" s="19"/>
      <c r="R195" s="9" t="str">
        <f t="shared" si="90"/>
        <v xml:space="preserve"> </v>
      </c>
      <c r="S195" s="9" t="str">
        <f t="shared" si="91"/>
        <v xml:space="preserve"> </v>
      </c>
      <c r="T195" s="50" t="s">
        <v>166</v>
      </c>
    </row>
    <row r="196" spans="1:20" hidden="1" x14ac:dyDescent="0.25">
      <c r="A196" s="9" t="str">
        <f t="shared" si="92"/>
        <v>b</v>
      </c>
      <c r="B196" s="1"/>
      <c r="C196" s="7" t="s">
        <v>8</v>
      </c>
      <c r="D196" s="17"/>
      <c r="E196" s="17"/>
      <c r="F196" s="18"/>
      <c r="G196" s="6">
        <f t="shared" si="76"/>
        <v>0</v>
      </c>
      <c r="H196" s="19"/>
      <c r="I196" s="19"/>
      <c r="J196" s="19"/>
      <c r="K196" s="19"/>
      <c r="L196" s="48">
        <f t="shared" si="78"/>
        <v>0</v>
      </c>
      <c r="M196" s="19"/>
      <c r="N196" s="19"/>
      <c r="O196" s="19"/>
      <c r="P196" s="19"/>
      <c r="R196" s="9" t="str">
        <f t="shared" si="90"/>
        <v xml:space="preserve"> </v>
      </c>
      <c r="S196" s="9" t="str">
        <f t="shared" si="91"/>
        <v xml:space="preserve"> </v>
      </c>
      <c r="T196" s="50" t="s">
        <v>166</v>
      </c>
    </row>
    <row r="197" spans="1:20" x14ac:dyDescent="0.25">
      <c r="A197" s="9" t="str">
        <f t="shared" si="92"/>
        <v>a</v>
      </c>
      <c r="B197" s="1"/>
      <c r="C197" s="7" t="s">
        <v>9</v>
      </c>
      <c r="D197" s="17">
        <v>1800000</v>
      </c>
      <c r="E197" s="17"/>
      <c r="F197" s="18"/>
      <c r="G197" s="6">
        <f t="shared" si="76"/>
        <v>1800000</v>
      </c>
      <c r="H197" s="19">
        <v>450000</v>
      </c>
      <c r="I197" s="19">
        <v>450000</v>
      </c>
      <c r="J197" s="19">
        <v>450000</v>
      </c>
      <c r="K197" s="19">
        <v>450000</v>
      </c>
      <c r="L197" s="48">
        <f t="shared" si="78"/>
        <v>0</v>
      </c>
      <c r="M197" s="19"/>
      <c r="N197" s="19"/>
      <c r="O197" s="19"/>
      <c r="P197" s="19"/>
      <c r="R197" s="9" t="str">
        <f t="shared" si="90"/>
        <v xml:space="preserve"> </v>
      </c>
      <c r="S197" s="9" t="str">
        <f t="shared" si="91"/>
        <v xml:space="preserve"> </v>
      </c>
      <c r="T197" s="50" t="s">
        <v>166</v>
      </c>
    </row>
    <row r="198" spans="1:20" hidden="1" x14ac:dyDescent="0.25">
      <c r="A198" s="9" t="str">
        <f t="shared" si="92"/>
        <v>b</v>
      </c>
      <c r="B198" s="1"/>
      <c r="C198" s="7" t="s">
        <v>10</v>
      </c>
      <c r="D198" s="17">
        <f>SUM(D199:D200)</f>
        <v>0</v>
      </c>
      <c r="E198" s="17">
        <f>SUM(E199:E200)</f>
        <v>0</v>
      </c>
      <c r="F198" s="18">
        <f>SUM(F199:F200)</f>
        <v>0</v>
      </c>
      <c r="G198" s="6">
        <f t="shared" si="76"/>
        <v>0</v>
      </c>
      <c r="H198" s="3">
        <f t="shared" ref="H198:P198" si="110">SUM(H199:H200)</f>
        <v>0</v>
      </c>
      <c r="I198" s="3">
        <f t="shared" si="110"/>
        <v>0</v>
      </c>
      <c r="J198" s="3">
        <f t="shared" si="110"/>
        <v>0</v>
      </c>
      <c r="K198" s="3">
        <f t="shared" si="110"/>
        <v>0</v>
      </c>
      <c r="L198" s="48">
        <f t="shared" si="78"/>
        <v>0</v>
      </c>
      <c r="M198" s="3">
        <f t="shared" si="110"/>
        <v>0</v>
      </c>
      <c r="N198" s="3">
        <f t="shared" si="110"/>
        <v>0</v>
      </c>
      <c r="O198" s="3">
        <f t="shared" si="110"/>
        <v>0</v>
      </c>
      <c r="P198" s="3">
        <f t="shared" si="110"/>
        <v>0</v>
      </c>
      <c r="R198" s="9" t="str">
        <f t="shared" si="90"/>
        <v xml:space="preserve"> </v>
      </c>
      <c r="S198" s="9" t="str">
        <f t="shared" si="91"/>
        <v xml:space="preserve"> </v>
      </c>
      <c r="T198" s="50" t="s">
        <v>166</v>
      </c>
    </row>
    <row r="199" spans="1:20" ht="30" hidden="1" x14ac:dyDescent="0.25">
      <c r="A199" s="9" t="str">
        <f t="shared" si="92"/>
        <v>b</v>
      </c>
      <c r="B199" s="1"/>
      <c r="C199" s="8" t="s">
        <v>11</v>
      </c>
      <c r="D199" s="17"/>
      <c r="E199" s="17"/>
      <c r="F199" s="18"/>
      <c r="G199" s="6">
        <f t="shared" si="76"/>
        <v>0</v>
      </c>
      <c r="H199" s="19"/>
      <c r="I199" s="19"/>
      <c r="J199" s="19"/>
      <c r="K199" s="19"/>
      <c r="L199" s="48">
        <f t="shared" si="78"/>
        <v>0</v>
      </c>
      <c r="M199" s="19"/>
      <c r="N199" s="19"/>
      <c r="O199" s="19"/>
      <c r="P199" s="19"/>
      <c r="R199" s="9" t="str">
        <f t="shared" si="90"/>
        <v xml:space="preserve"> </v>
      </c>
      <c r="S199" s="9" t="str">
        <f t="shared" si="91"/>
        <v xml:space="preserve"> </v>
      </c>
      <c r="T199" s="50" t="s">
        <v>166</v>
      </c>
    </row>
    <row r="200" spans="1:20" ht="30" hidden="1" x14ac:dyDescent="0.25">
      <c r="A200" s="9" t="str">
        <f t="shared" si="92"/>
        <v>b</v>
      </c>
      <c r="B200" s="1"/>
      <c r="C200" s="8" t="s">
        <v>12</v>
      </c>
      <c r="D200" s="17"/>
      <c r="E200" s="17"/>
      <c r="F200" s="18"/>
      <c r="G200" s="6">
        <f t="shared" si="76"/>
        <v>0</v>
      </c>
      <c r="H200" s="19"/>
      <c r="I200" s="19"/>
      <c r="J200" s="19"/>
      <c r="K200" s="19"/>
      <c r="L200" s="48">
        <f t="shared" si="78"/>
        <v>0</v>
      </c>
      <c r="M200" s="19"/>
      <c r="N200" s="19"/>
      <c r="O200" s="19"/>
      <c r="P200" s="19"/>
      <c r="R200" s="9" t="str">
        <f t="shared" si="90"/>
        <v xml:space="preserve"> </v>
      </c>
      <c r="S200" s="9" t="str">
        <f t="shared" si="91"/>
        <v xml:space="preserve"> </v>
      </c>
      <c r="T200" s="50" t="s">
        <v>166</v>
      </c>
    </row>
    <row r="201" spans="1:20" hidden="1" x14ac:dyDescent="0.25">
      <c r="A201" s="9" t="str">
        <f t="shared" si="92"/>
        <v>b</v>
      </c>
      <c r="B201" s="1"/>
      <c r="C201" s="7" t="s">
        <v>13</v>
      </c>
      <c r="D201" s="17"/>
      <c r="E201" s="17"/>
      <c r="F201" s="18"/>
      <c r="G201" s="6">
        <f t="shared" si="76"/>
        <v>0</v>
      </c>
      <c r="H201" s="19"/>
      <c r="I201" s="19"/>
      <c r="J201" s="19"/>
      <c r="K201" s="19"/>
      <c r="L201" s="48">
        <f t="shared" si="78"/>
        <v>0</v>
      </c>
      <c r="M201" s="19"/>
      <c r="N201" s="19"/>
      <c r="O201" s="19"/>
      <c r="P201" s="19"/>
      <c r="R201" s="9" t="str">
        <f t="shared" si="90"/>
        <v xml:space="preserve"> </v>
      </c>
      <c r="S201" s="9" t="str">
        <f t="shared" si="91"/>
        <v xml:space="preserve"> </v>
      </c>
      <c r="T201" s="50" t="s">
        <v>166</v>
      </c>
    </row>
    <row r="202" spans="1:20" s="9" customFormat="1" x14ac:dyDescent="0.25">
      <c r="A202" s="9" t="str">
        <f t="shared" si="92"/>
        <v>a</v>
      </c>
      <c r="B202" s="1" t="s">
        <v>50</v>
      </c>
      <c r="C202" s="5" t="s">
        <v>51</v>
      </c>
      <c r="D202" s="15">
        <f>D203+D212</f>
        <v>2800000</v>
      </c>
      <c r="E202" s="15">
        <f>E203+E212</f>
        <v>0</v>
      </c>
      <c r="F202" s="16">
        <f>F203+F212</f>
        <v>0</v>
      </c>
      <c r="G202" s="4">
        <f t="shared" si="76"/>
        <v>2800000</v>
      </c>
      <c r="H202" s="1">
        <f t="shared" ref="H202:P202" si="111">H203+H212</f>
        <v>700000</v>
      </c>
      <c r="I202" s="1">
        <f t="shared" si="111"/>
        <v>700000</v>
      </c>
      <c r="J202" s="1">
        <f t="shared" si="111"/>
        <v>700000</v>
      </c>
      <c r="K202" s="1">
        <f t="shared" si="111"/>
        <v>700000</v>
      </c>
      <c r="L202" s="47">
        <f t="shared" si="78"/>
        <v>0</v>
      </c>
      <c r="M202" s="1">
        <f t="shared" si="111"/>
        <v>0</v>
      </c>
      <c r="N202" s="1">
        <f t="shared" si="111"/>
        <v>0</v>
      </c>
      <c r="O202" s="1">
        <f t="shared" si="111"/>
        <v>0</v>
      </c>
      <c r="P202" s="1">
        <f t="shared" si="111"/>
        <v>0</v>
      </c>
      <c r="R202" s="9" t="str">
        <f t="shared" si="90"/>
        <v xml:space="preserve"> </v>
      </c>
      <c r="S202" s="9" t="str">
        <f t="shared" si="91"/>
        <v xml:space="preserve"> </v>
      </c>
      <c r="T202" s="50" t="s">
        <v>166</v>
      </c>
    </row>
    <row r="203" spans="1:20" x14ac:dyDescent="0.25">
      <c r="A203" s="9" t="str">
        <f t="shared" si="92"/>
        <v>a</v>
      </c>
      <c r="B203" s="1"/>
      <c r="C203" s="2" t="s">
        <v>4</v>
      </c>
      <c r="D203" s="17">
        <f>SUM(D204:D209)</f>
        <v>2800000</v>
      </c>
      <c r="E203" s="17">
        <f>SUM(E204:E209)</f>
        <v>0</v>
      </c>
      <c r="F203" s="18">
        <f>SUM(F204:F209)</f>
        <v>0</v>
      </c>
      <c r="G203" s="6">
        <f t="shared" si="76"/>
        <v>2800000</v>
      </c>
      <c r="H203" s="3">
        <f t="shared" ref="H203:P203" si="112">SUM(H204:H209)</f>
        <v>700000</v>
      </c>
      <c r="I203" s="3">
        <f t="shared" si="112"/>
        <v>700000</v>
      </c>
      <c r="J203" s="3">
        <f t="shared" si="112"/>
        <v>700000</v>
      </c>
      <c r="K203" s="3">
        <f t="shared" si="112"/>
        <v>700000</v>
      </c>
      <c r="L203" s="48">
        <f t="shared" si="78"/>
        <v>0</v>
      </c>
      <c r="M203" s="3">
        <f t="shared" si="112"/>
        <v>0</v>
      </c>
      <c r="N203" s="3">
        <f t="shared" si="112"/>
        <v>0</v>
      </c>
      <c r="O203" s="3">
        <f t="shared" si="112"/>
        <v>0</v>
      </c>
      <c r="P203" s="3">
        <f t="shared" si="112"/>
        <v>0</v>
      </c>
      <c r="R203" s="9" t="str">
        <f t="shared" si="90"/>
        <v xml:space="preserve"> </v>
      </c>
      <c r="S203" s="9" t="str">
        <f t="shared" si="91"/>
        <v xml:space="preserve"> </v>
      </c>
      <c r="T203" s="50" t="s">
        <v>166</v>
      </c>
    </row>
    <row r="204" spans="1:20" hidden="1" x14ac:dyDescent="0.25">
      <c r="A204" s="9" t="str">
        <f t="shared" si="92"/>
        <v>b</v>
      </c>
      <c r="B204" s="1"/>
      <c r="C204" s="7" t="s">
        <v>5</v>
      </c>
      <c r="D204" s="17"/>
      <c r="E204" s="17"/>
      <c r="F204" s="18"/>
      <c r="G204" s="6">
        <f t="shared" si="76"/>
        <v>0</v>
      </c>
      <c r="H204" s="19"/>
      <c r="I204" s="19"/>
      <c r="J204" s="19"/>
      <c r="K204" s="19"/>
      <c r="L204" s="48">
        <f t="shared" si="78"/>
        <v>0</v>
      </c>
      <c r="M204" s="19"/>
      <c r="N204" s="19"/>
      <c r="O204" s="19"/>
      <c r="P204" s="19"/>
      <c r="R204" s="9" t="str">
        <f t="shared" si="90"/>
        <v xml:space="preserve"> </v>
      </c>
      <c r="S204" s="9" t="str">
        <f t="shared" si="91"/>
        <v xml:space="preserve"> </v>
      </c>
      <c r="T204" s="50" t="s">
        <v>166</v>
      </c>
    </row>
    <row r="205" spans="1:20" hidden="1" x14ac:dyDescent="0.25">
      <c r="A205" s="9" t="str">
        <f t="shared" si="92"/>
        <v>b</v>
      </c>
      <c r="B205" s="1"/>
      <c r="C205" s="7" t="s">
        <v>6</v>
      </c>
      <c r="D205" s="17"/>
      <c r="E205" s="17"/>
      <c r="F205" s="18"/>
      <c r="G205" s="6">
        <f t="shared" si="76"/>
        <v>0</v>
      </c>
      <c r="H205" s="19"/>
      <c r="I205" s="19"/>
      <c r="J205" s="19"/>
      <c r="K205" s="19"/>
      <c r="L205" s="48">
        <f t="shared" si="78"/>
        <v>0</v>
      </c>
      <c r="M205" s="19"/>
      <c r="N205" s="19"/>
      <c r="O205" s="19"/>
      <c r="P205" s="19"/>
      <c r="R205" s="9" t="str">
        <f t="shared" si="90"/>
        <v xml:space="preserve"> </v>
      </c>
      <c r="S205" s="9" t="str">
        <f t="shared" si="91"/>
        <v xml:space="preserve"> </v>
      </c>
      <c r="T205" s="50" t="s">
        <v>166</v>
      </c>
    </row>
    <row r="206" spans="1:20" hidden="1" x14ac:dyDescent="0.25">
      <c r="A206" s="9" t="str">
        <f t="shared" si="92"/>
        <v>b</v>
      </c>
      <c r="B206" s="1"/>
      <c r="C206" s="7" t="s">
        <v>7</v>
      </c>
      <c r="D206" s="17"/>
      <c r="E206" s="17"/>
      <c r="F206" s="18"/>
      <c r="G206" s="6">
        <f t="shared" ref="G206:G269" si="113">SUM(H206:K206)</f>
        <v>0</v>
      </c>
      <c r="H206" s="19"/>
      <c r="I206" s="19"/>
      <c r="J206" s="19"/>
      <c r="K206" s="19"/>
      <c r="L206" s="48">
        <f t="shared" ref="L206:L269" si="114">SUM(M206:P206)</f>
        <v>0</v>
      </c>
      <c r="M206" s="19"/>
      <c r="N206" s="19"/>
      <c r="O206" s="19"/>
      <c r="P206" s="19"/>
      <c r="R206" s="9" t="str">
        <f t="shared" si="90"/>
        <v xml:space="preserve"> </v>
      </c>
      <c r="S206" s="9" t="str">
        <f t="shared" si="91"/>
        <v xml:space="preserve"> </v>
      </c>
      <c r="T206" s="50" t="s">
        <v>166</v>
      </c>
    </row>
    <row r="207" spans="1:20" hidden="1" x14ac:dyDescent="0.25">
      <c r="A207" s="9" t="str">
        <f t="shared" si="92"/>
        <v>b</v>
      </c>
      <c r="B207" s="1"/>
      <c r="C207" s="7" t="s">
        <v>8</v>
      </c>
      <c r="D207" s="17"/>
      <c r="E207" s="17"/>
      <c r="F207" s="18"/>
      <c r="G207" s="6">
        <f t="shared" si="113"/>
        <v>0</v>
      </c>
      <c r="H207" s="19"/>
      <c r="I207" s="19"/>
      <c r="J207" s="19"/>
      <c r="K207" s="19"/>
      <c r="L207" s="48">
        <f t="shared" si="114"/>
        <v>0</v>
      </c>
      <c r="M207" s="19"/>
      <c r="N207" s="19"/>
      <c r="O207" s="19"/>
      <c r="P207" s="19"/>
      <c r="R207" s="9" t="str">
        <f t="shared" si="90"/>
        <v xml:space="preserve"> </v>
      </c>
      <c r="S207" s="9" t="str">
        <f t="shared" si="91"/>
        <v xml:space="preserve"> </v>
      </c>
      <c r="T207" s="50" t="s">
        <v>166</v>
      </c>
    </row>
    <row r="208" spans="1:20" x14ac:dyDescent="0.25">
      <c r="A208" s="9" t="str">
        <f t="shared" si="92"/>
        <v>a</v>
      </c>
      <c r="B208" s="1"/>
      <c r="C208" s="7" t="s">
        <v>9</v>
      </c>
      <c r="D208" s="17">
        <v>2800000</v>
      </c>
      <c r="E208" s="17"/>
      <c r="F208" s="18"/>
      <c r="G208" s="6">
        <f t="shared" si="113"/>
        <v>2800000</v>
      </c>
      <c r="H208" s="19">
        <v>700000</v>
      </c>
      <c r="I208" s="19">
        <v>700000</v>
      </c>
      <c r="J208" s="19">
        <v>700000</v>
      </c>
      <c r="K208" s="19">
        <v>700000</v>
      </c>
      <c r="L208" s="48">
        <f t="shared" si="114"/>
        <v>0</v>
      </c>
      <c r="M208" s="19"/>
      <c r="N208" s="19"/>
      <c r="O208" s="19"/>
      <c r="P208" s="19"/>
      <c r="R208" s="9" t="str">
        <f t="shared" si="90"/>
        <v xml:space="preserve"> </v>
      </c>
      <c r="S208" s="9" t="str">
        <f t="shared" si="91"/>
        <v xml:space="preserve"> </v>
      </c>
      <c r="T208" s="50" t="s">
        <v>166</v>
      </c>
    </row>
    <row r="209" spans="1:20" hidden="1" x14ac:dyDescent="0.25">
      <c r="A209" s="9" t="str">
        <f t="shared" si="92"/>
        <v>b</v>
      </c>
      <c r="B209" s="1"/>
      <c r="C209" s="7" t="s">
        <v>10</v>
      </c>
      <c r="D209" s="17">
        <f>SUM(D210:D211)</f>
        <v>0</v>
      </c>
      <c r="E209" s="17">
        <f>SUM(E210:E211)</f>
        <v>0</v>
      </c>
      <c r="F209" s="18">
        <f>SUM(F210:F211)</f>
        <v>0</v>
      </c>
      <c r="G209" s="6">
        <f t="shared" si="113"/>
        <v>0</v>
      </c>
      <c r="H209" s="3">
        <f t="shared" ref="H209:P209" si="115">SUM(H210:H211)</f>
        <v>0</v>
      </c>
      <c r="I209" s="3">
        <f t="shared" si="115"/>
        <v>0</v>
      </c>
      <c r="J209" s="3">
        <f t="shared" si="115"/>
        <v>0</v>
      </c>
      <c r="K209" s="3">
        <f t="shared" si="115"/>
        <v>0</v>
      </c>
      <c r="L209" s="48">
        <f t="shared" si="114"/>
        <v>0</v>
      </c>
      <c r="M209" s="3">
        <f t="shared" si="115"/>
        <v>0</v>
      </c>
      <c r="N209" s="3">
        <f t="shared" si="115"/>
        <v>0</v>
      </c>
      <c r="O209" s="3">
        <f t="shared" si="115"/>
        <v>0</v>
      </c>
      <c r="P209" s="3">
        <f t="shared" si="115"/>
        <v>0</v>
      </c>
      <c r="R209" s="9" t="str">
        <f t="shared" si="90"/>
        <v xml:space="preserve"> </v>
      </c>
      <c r="S209" s="9" t="str">
        <f t="shared" si="91"/>
        <v xml:space="preserve"> </v>
      </c>
      <c r="T209" s="50" t="s">
        <v>166</v>
      </c>
    </row>
    <row r="210" spans="1:20" ht="30" hidden="1" x14ac:dyDescent="0.25">
      <c r="A210" s="9" t="str">
        <f t="shared" si="92"/>
        <v>b</v>
      </c>
      <c r="B210" s="1"/>
      <c r="C210" s="8" t="s">
        <v>11</v>
      </c>
      <c r="D210" s="17"/>
      <c r="E210" s="17"/>
      <c r="F210" s="18"/>
      <c r="G210" s="6">
        <f t="shared" si="113"/>
        <v>0</v>
      </c>
      <c r="H210" s="19"/>
      <c r="I210" s="19"/>
      <c r="J210" s="19"/>
      <c r="K210" s="19"/>
      <c r="L210" s="48">
        <f t="shared" si="114"/>
        <v>0</v>
      </c>
      <c r="M210" s="19"/>
      <c r="N210" s="19"/>
      <c r="O210" s="19"/>
      <c r="P210" s="19"/>
      <c r="R210" s="9" t="str">
        <f t="shared" si="90"/>
        <v xml:space="preserve"> </v>
      </c>
      <c r="S210" s="9" t="str">
        <f t="shared" si="91"/>
        <v xml:space="preserve"> </v>
      </c>
      <c r="T210" s="50" t="s">
        <v>166</v>
      </c>
    </row>
    <row r="211" spans="1:20" ht="30" hidden="1" x14ac:dyDescent="0.25">
      <c r="A211" s="9" t="str">
        <f t="shared" si="92"/>
        <v>b</v>
      </c>
      <c r="B211" s="1"/>
      <c r="C211" s="8" t="s">
        <v>12</v>
      </c>
      <c r="D211" s="17"/>
      <c r="E211" s="17"/>
      <c r="F211" s="18"/>
      <c r="G211" s="6">
        <f t="shared" si="113"/>
        <v>0</v>
      </c>
      <c r="H211" s="19"/>
      <c r="I211" s="19"/>
      <c r="J211" s="19"/>
      <c r="K211" s="19"/>
      <c r="L211" s="48">
        <f t="shared" si="114"/>
        <v>0</v>
      </c>
      <c r="M211" s="19"/>
      <c r="N211" s="19"/>
      <c r="O211" s="19"/>
      <c r="P211" s="19"/>
      <c r="R211" s="9" t="str">
        <f t="shared" si="90"/>
        <v xml:space="preserve"> </v>
      </c>
      <c r="S211" s="9" t="str">
        <f t="shared" si="91"/>
        <v xml:space="preserve"> </v>
      </c>
      <c r="T211" s="50" t="s">
        <v>166</v>
      </c>
    </row>
    <row r="212" spans="1:20" hidden="1" x14ac:dyDescent="0.25">
      <c r="A212" s="9" t="str">
        <f t="shared" si="92"/>
        <v>b</v>
      </c>
      <c r="B212" s="1"/>
      <c r="C212" s="7" t="s">
        <v>13</v>
      </c>
      <c r="D212" s="17"/>
      <c r="E212" s="17"/>
      <c r="F212" s="18"/>
      <c r="G212" s="6">
        <f t="shared" si="113"/>
        <v>0</v>
      </c>
      <c r="H212" s="19"/>
      <c r="I212" s="19"/>
      <c r="J212" s="19"/>
      <c r="K212" s="19"/>
      <c r="L212" s="48">
        <f t="shared" si="114"/>
        <v>0</v>
      </c>
      <c r="M212" s="19"/>
      <c r="N212" s="19"/>
      <c r="O212" s="19"/>
      <c r="P212" s="19"/>
      <c r="R212" s="9" t="str">
        <f t="shared" si="90"/>
        <v xml:space="preserve"> </v>
      </c>
      <c r="S212" s="9" t="str">
        <f t="shared" si="91"/>
        <v xml:space="preserve"> </v>
      </c>
      <c r="T212" s="50" t="s">
        <v>166</v>
      </c>
    </row>
    <row r="213" spans="1:20" s="9" customFormat="1" x14ac:dyDescent="0.25">
      <c r="A213" s="9" t="str">
        <f t="shared" si="92"/>
        <v>a</v>
      </c>
      <c r="B213" s="1" t="s">
        <v>52</v>
      </c>
      <c r="C213" s="5" t="s">
        <v>53</v>
      </c>
      <c r="D213" s="15">
        <f>D214+D223</f>
        <v>3600000</v>
      </c>
      <c r="E213" s="15">
        <f>E214+E223</f>
        <v>0</v>
      </c>
      <c r="F213" s="16">
        <f>F214+F223</f>
        <v>0</v>
      </c>
      <c r="G213" s="4">
        <f t="shared" si="113"/>
        <v>3600000</v>
      </c>
      <c r="H213" s="1">
        <f t="shared" ref="H213:P213" si="116">H214+H223</f>
        <v>900000</v>
      </c>
      <c r="I213" s="1">
        <f t="shared" si="116"/>
        <v>900000</v>
      </c>
      <c r="J213" s="1">
        <f t="shared" si="116"/>
        <v>900000</v>
      </c>
      <c r="K213" s="1">
        <f t="shared" si="116"/>
        <v>900000</v>
      </c>
      <c r="L213" s="47">
        <f t="shared" si="114"/>
        <v>0</v>
      </c>
      <c r="M213" s="1">
        <f t="shared" si="116"/>
        <v>0</v>
      </c>
      <c r="N213" s="1">
        <f t="shared" si="116"/>
        <v>0</v>
      </c>
      <c r="O213" s="1">
        <f t="shared" si="116"/>
        <v>0</v>
      </c>
      <c r="P213" s="1">
        <f t="shared" si="116"/>
        <v>0</v>
      </c>
      <c r="R213" s="9" t="str">
        <f t="shared" si="90"/>
        <v xml:space="preserve"> </v>
      </c>
      <c r="S213" s="9" t="str">
        <f t="shared" si="91"/>
        <v xml:space="preserve"> </v>
      </c>
      <c r="T213" s="50" t="s">
        <v>166</v>
      </c>
    </row>
    <row r="214" spans="1:20" x14ac:dyDescent="0.25">
      <c r="A214" s="9" t="str">
        <f t="shared" si="92"/>
        <v>a</v>
      </c>
      <c r="B214" s="1"/>
      <c r="C214" s="2" t="s">
        <v>4</v>
      </c>
      <c r="D214" s="17">
        <f>SUM(D215:D220)</f>
        <v>3600000</v>
      </c>
      <c r="E214" s="17">
        <f>SUM(E215:E220)</f>
        <v>0</v>
      </c>
      <c r="F214" s="18">
        <f>SUM(F215:F220)</f>
        <v>0</v>
      </c>
      <c r="G214" s="6">
        <f t="shared" si="113"/>
        <v>3600000</v>
      </c>
      <c r="H214" s="3">
        <f t="shared" ref="H214:P214" si="117">SUM(H215:H220)</f>
        <v>900000</v>
      </c>
      <c r="I214" s="3">
        <f t="shared" si="117"/>
        <v>900000</v>
      </c>
      <c r="J214" s="3">
        <f t="shared" si="117"/>
        <v>900000</v>
      </c>
      <c r="K214" s="3">
        <f t="shared" si="117"/>
        <v>900000</v>
      </c>
      <c r="L214" s="48">
        <f t="shared" si="114"/>
        <v>0</v>
      </c>
      <c r="M214" s="3">
        <f t="shared" si="117"/>
        <v>0</v>
      </c>
      <c r="N214" s="3">
        <f t="shared" si="117"/>
        <v>0</v>
      </c>
      <c r="O214" s="3">
        <f t="shared" si="117"/>
        <v>0</v>
      </c>
      <c r="P214" s="3">
        <f t="shared" si="117"/>
        <v>0</v>
      </c>
      <c r="R214" s="9" t="str">
        <f t="shared" si="90"/>
        <v xml:space="preserve"> </v>
      </c>
      <c r="S214" s="9" t="str">
        <f t="shared" si="91"/>
        <v xml:space="preserve"> </v>
      </c>
      <c r="T214" s="50" t="s">
        <v>166</v>
      </c>
    </row>
    <row r="215" spans="1:20" hidden="1" x14ac:dyDescent="0.25">
      <c r="A215" s="9" t="str">
        <f t="shared" si="92"/>
        <v>b</v>
      </c>
      <c r="B215" s="1"/>
      <c r="C215" s="7" t="s">
        <v>5</v>
      </c>
      <c r="D215" s="17"/>
      <c r="E215" s="17"/>
      <c r="F215" s="18"/>
      <c r="G215" s="6">
        <f t="shared" si="113"/>
        <v>0</v>
      </c>
      <c r="H215" s="19"/>
      <c r="I215" s="19"/>
      <c r="J215" s="19"/>
      <c r="K215" s="19"/>
      <c r="L215" s="48">
        <f t="shared" si="114"/>
        <v>0</v>
      </c>
      <c r="M215" s="19"/>
      <c r="N215" s="19"/>
      <c r="O215" s="19"/>
      <c r="P215" s="19"/>
      <c r="R215" s="9" t="str">
        <f t="shared" si="90"/>
        <v xml:space="preserve"> </v>
      </c>
      <c r="S215" s="9" t="str">
        <f t="shared" si="91"/>
        <v xml:space="preserve"> </v>
      </c>
      <c r="T215" s="50" t="s">
        <v>166</v>
      </c>
    </row>
    <row r="216" spans="1:20" hidden="1" x14ac:dyDescent="0.25">
      <c r="A216" s="9" t="str">
        <f t="shared" si="92"/>
        <v>b</v>
      </c>
      <c r="B216" s="1"/>
      <c r="C216" s="7" t="s">
        <v>6</v>
      </c>
      <c r="D216" s="17"/>
      <c r="E216" s="17"/>
      <c r="F216" s="18"/>
      <c r="G216" s="6">
        <f t="shared" si="113"/>
        <v>0</v>
      </c>
      <c r="H216" s="19"/>
      <c r="I216" s="19"/>
      <c r="J216" s="19"/>
      <c r="K216" s="19"/>
      <c r="L216" s="48">
        <f t="shared" si="114"/>
        <v>0</v>
      </c>
      <c r="M216" s="19"/>
      <c r="N216" s="19"/>
      <c r="O216" s="19"/>
      <c r="P216" s="19"/>
      <c r="R216" s="9" t="str">
        <f t="shared" si="90"/>
        <v xml:space="preserve"> </v>
      </c>
      <c r="S216" s="9" t="str">
        <f t="shared" si="91"/>
        <v xml:space="preserve"> </v>
      </c>
      <c r="T216" s="50" t="s">
        <v>166</v>
      </c>
    </row>
    <row r="217" spans="1:20" hidden="1" x14ac:dyDescent="0.25">
      <c r="A217" s="9" t="str">
        <f t="shared" si="92"/>
        <v>b</v>
      </c>
      <c r="B217" s="1"/>
      <c r="C217" s="7" t="s">
        <v>7</v>
      </c>
      <c r="D217" s="17"/>
      <c r="E217" s="17"/>
      <c r="F217" s="18"/>
      <c r="G217" s="6">
        <f t="shared" si="113"/>
        <v>0</v>
      </c>
      <c r="H217" s="19"/>
      <c r="I217" s="19"/>
      <c r="J217" s="19"/>
      <c r="K217" s="19"/>
      <c r="L217" s="48">
        <f t="shared" si="114"/>
        <v>0</v>
      </c>
      <c r="M217" s="19"/>
      <c r="N217" s="19"/>
      <c r="O217" s="19"/>
      <c r="P217" s="19"/>
      <c r="R217" s="9" t="str">
        <f t="shared" si="90"/>
        <v xml:space="preserve"> </v>
      </c>
      <c r="S217" s="9" t="str">
        <f t="shared" si="91"/>
        <v xml:space="preserve"> </v>
      </c>
      <c r="T217" s="50" t="s">
        <v>166</v>
      </c>
    </row>
    <row r="218" spans="1:20" hidden="1" x14ac:dyDescent="0.25">
      <c r="A218" s="9" t="str">
        <f t="shared" si="92"/>
        <v>b</v>
      </c>
      <c r="B218" s="1"/>
      <c r="C218" s="7" t="s">
        <v>8</v>
      </c>
      <c r="D218" s="17"/>
      <c r="E218" s="17"/>
      <c r="F218" s="18"/>
      <c r="G218" s="6">
        <f t="shared" si="113"/>
        <v>0</v>
      </c>
      <c r="H218" s="19"/>
      <c r="I218" s="19"/>
      <c r="J218" s="19"/>
      <c r="K218" s="19"/>
      <c r="L218" s="48">
        <f t="shared" si="114"/>
        <v>0</v>
      </c>
      <c r="M218" s="19"/>
      <c r="N218" s="19"/>
      <c r="O218" s="19"/>
      <c r="P218" s="19"/>
      <c r="R218" s="9" t="str">
        <f t="shared" si="90"/>
        <v xml:space="preserve"> </v>
      </c>
      <c r="S218" s="9" t="str">
        <f t="shared" si="91"/>
        <v xml:space="preserve"> </v>
      </c>
      <c r="T218" s="50" t="s">
        <v>166</v>
      </c>
    </row>
    <row r="219" spans="1:20" x14ac:dyDescent="0.25">
      <c r="A219" s="9" t="str">
        <f t="shared" si="92"/>
        <v>a</v>
      </c>
      <c r="B219" s="1"/>
      <c r="C219" s="7" t="s">
        <v>9</v>
      </c>
      <c r="D219" s="17">
        <v>3600000</v>
      </c>
      <c r="E219" s="17"/>
      <c r="F219" s="18"/>
      <c r="G219" s="6">
        <f t="shared" si="113"/>
        <v>3600000</v>
      </c>
      <c r="H219" s="19">
        <v>900000</v>
      </c>
      <c r="I219" s="19">
        <v>900000</v>
      </c>
      <c r="J219" s="19">
        <v>900000</v>
      </c>
      <c r="K219" s="19">
        <v>900000</v>
      </c>
      <c r="L219" s="48">
        <f t="shared" si="114"/>
        <v>0</v>
      </c>
      <c r="M219" s="19"/>
      <c r="N219" s="19"/>
      <c r="O219" s="19"/>
      <c r="P219" s="19"/>
      <c r="R219" s="9" t="str">
        <f t="shared" si="90"/>
        <v xml:space="preserve"> </v>
      </c>
      <c r="S219" s="9" t="str">
        <f t="shared" si="91"/>
        <v xml:space="preserve"> </v>
      </c>
      <c r="T219" s="50" t="s">
        <v>166</v>
      </c>
    </row>
    <row r="220" spans="1:20" hidden="1" x14ac:dyDescent="0.25">
      <c r="A220" s="9" t="str">
        <f t="shared" si="92"/>
        <v>b</v>
      </c>
      <c r="B220" s="1"/>
      <c r="C220" s="7" t="s">
        <v>10</v>
      </c>
      <c r="D220" s="17">
        <f>SUM(D221:D222)</f>
        <v>0</v>
      </c>
      <c r="E220" s="17">
        <f>SUM(E221:E222)</f>
        <v>0</v>
      </c>
      <c r="F220" s="18">
        <f>SUM(F221:F222)</f>
        <v>0</v>
      </c>
      <c r="G220" s="6">
        <f t="shared" si="113"/>
        <v>0</v>
      </c>
      <c r="H220" s="3">
        <f t="shared" ref="H220:P220" si="118">SUM(H221:H222)</f>
        <v>0</v>
      </c>
      <c r="I220" s="3">
        <f t="shared" si="118"/>
        <v>0</v>
      </c>
      <c r="J220" s="3">
        <f t="shared" si="118"/>
        <v>0</v>
      </c>
      <c r="K220" s="3">
        <f t="shared" si="118"/>
        <v>0</v>
      </c>
      <c r="L220" s="48">
        <f t="shared" si="114"/>
        <v>0</v>
      </c>
      <c r="M220" s="3">
        <f t="shared" si="118"/>
        <v>0</v>
      </c>
      <c r="N220" s="3">
        <f t="shared" si="118"/>
        <v>0</v>
      </c>
      <c r="O220" s="3">
        <f t="shared" si="118"/>
        <v>0</v>
      </c>
      <c r="P220" s="3">
        <f t="shared" si="118"/>
        <v>0</v>
      </c>
      <c r="R220" s="9" t="str">
        <f t="shared" si="90"/>
        <v xml:space="preserve"> </v>
      </c>
      <c r="S220" s="9" t="str">
        <f t="shared" si="91"/>
        <v xml:space="preserve"> </v>
      </c>
      <c r="T220" s="50" t="s">
        <v>166</v>
      </c>
    </row>
    <row r="221" spans="1:20" ht="30" hidden="1" x14ac:dyDescent="0.25">
      <c r="A221" s="9" t="str">
        <f t="shared" si="92"/>
        <v>b</v>
      </c>
      <c r="B221" s="1"/>
      <c r="C221" s="8" t="s">
        <v>11</v>
      </c>
      <c r="D221" s="17"/>
      <c r="E221" s="17"/>
      <c r="F221" s="18"/>
      <c r="G221" s="6">
        <f t="shared" si="113"/>
        <v>0</v>
      </c>
      <c r="H221" s="19"/>
      <c r="I221" s="19"/>
      <c r="J221" s="19"/>
      <c r="K221" s="19"/>
      <c r="L221" s="48">
        <f t="shared" si="114"/>
        <v>0</v>
      </c>
      <c r="M221" s="19"/>
      <c r="N221" s="19"/>
      <c r="O221" s="19"/>
      <c r="P221" s="19"/>
      <c r="R221" s="9" t="str">
        <f t="shared" si="90"/>
        <v xml:space="preserve"> </v>
      </c>
      <c r="S221" s="9" t="str">
        <f t="shared" si="91"/>
        <v xml:space="preserve"> </v>
      </c>
      <c r="T221" s="50" t="s">
        <v>166</v>
      </c>
    </row>
    <row r="222" spans="1:20" ht="30" hidden="1" x14ac:dyDescent="0.25">
      <c r="A222" s="9" t="str">
        <f t="shared" si="92"/>
        <v>b</v>
      </c>
      <c r="B222" s="1"/>
      <c r="C222" s="8" t="s">
        <v>12</v>
      </c>
      <c r="D222" s="17"/>
      <c r="E222" s="17"/>
      <c r="F222" s="18"/>
      <c r="G222" s="6">
        <f t="shared" si="113"/>
        <v>0</v>
      </c>
      <c r="H222" s="19"/>
      <c r="I222" s="19"/>
      <c r="J222" s="19"/>
      <c r="K222" s="19"/>
      <c r="L222" s="48">
        <f t="shared" si="114"/>
        <v>0</v>
      </c>
      <c r="M222" s="19"/>
      <c r="N222" s="19"/>
      <c r="O222" s="19"/>
      <c r="P222" s="19"/>
      <c r="R222" s="9" t="str">
        <f t="shared" si="90"/>
        <v xml:space="preserve"> </v>
      </c>
      <c r="S222" s="9" t="str">
        <f t="shared" si="91"/>
        <v xml:space="preserve"> </v>
      </c>
      <c r="T222" s="50" t="s">
        <v>166</v>
      </c>
    </row>
    <row r="223" spans="1:20" hidden="1" x14ac:dyDescent="0.25">
      <c r="A223" s="9" t="str">
        <f t="shared" si="92"/>
        <v>b</v>
      </c>
      <c r="B223" s="1"/>
      <c r="C223" s="7" t="s">
        <v>13</v>
      </c>
      <c r="D223" s="17"/>
      <c r="E223" s="17"/>
      <c r="F223" s="18"/>
      <c r="G223" s="6">
        <f t="shared" si="113"/>
        <v>0</v>
      </c>
      <c r="H223" s="19"/>
      <c r="I223" s="19"/>
      <c r="J223" s="19"/>
      <c r="K223" s="19"/>
      <c r="L223" s="48">
        <f t="shared" si="114"/>
        <v>0</v>
      </c>
      <c r="M223" s="19"/>
      <c r="N223" s="19"/>
      <c r="O223" s="19"/>
      <c r="P223" s="19"/>
      <c r="R223" s="9" t="str">
        <f t="shared" si="90"/>
        <v xml:space="preserve"> </v>
      </c>
      <c r="S223" s="9" t="str">
        <f t="shared" si="91"/>
        <v xml:space="preserve"> </v>
      </c>
      <c r="T223" s="50" t="s">
        <v>166</v>
      </c>
    </row>
    <row r="224" spans="1:20" s="9" customFormat="1" ht="30" x14ac:dyDescent="0.25">
      <c r="A224" s="9" t="str">
        <f t="shared" si="92"/>
        <v>a</v>
      </c>
      <c r="B224" s="1" t="s">
        <v>54</v>
      </c>
      <c r="C224" s="5" t="s">
        <v>55</v>
      </c>
      <c r="D224" s="15">
        <f>D225+D234</f>
        <v>38000</v>
      </c>
      <c r="E224" s="15">
        <f>E225+E234</f>
        <v>0</v>
      </c>
      <c r="F224" s="16">
        <f>F225+F234</f>
        <v>0</v>
      </c>
      <c r="G224" s="4">
        <f t="shared" si="113"/>
        <v>38000</v>
      </c>
      <c r="H224" s="1">
        <f t="shared" ref="H224:P224" si="119">H225+H234</f>
        <v>9500</v>
      </c>
      <c r="I224" s="1">
        <f t="shared" si="119"/>
        <v>9500</v>
      </c>
      <c r="J224" s="1">
        <f t="shared" si="119"/>
        <v>9500</v>
      </c>
      <c r="K224" s="1">
        <f t="shared" si="119"/>
        <v>9500</v>
      </c>
      <c r="L224" s="47">
        <f t="shared" si="114"/>
        <v>0</v>
      </c>
      <c r="M224" s="1">
        <f t="shared" si="119"/>
        <v>0</v>
      </c>
      <c r="N224" s="1">
        <f t="shared" si="119"/>
        <v>0</v>
      </c>
      <c r="O224" s="1">
        <f t="shared" si="119"/>
        <v>0</v>
      </c>
      <c r="P224" s="1">
        <f t="shared" si="119"/>
        <v>0</v>
      </c>
      <c r="R224" s="9" t="str">
        <f t="shared" si="90"/>
        <v xml:space="preserve"> </v>
      </c>
      <c r="S224" s="9" t="str">
        <f t="shared" si="91"/>
        <v xml:space="preserve"> </v>
      </c>
      <c r="T224" s="50" t="s">
        <v>166</v>
      </c>
    </row>
    <row r="225" spans="1:20" x14ac:dyDescent="0.25">
      <c r="A225" s="9" t="str">
        <f t="shared" si="92"/>
        <v>a</v>
      </c>
      <c r="B225" s="1"/>
      <c r="C225" s="2" t="s">
        <v>4</v>
      </c>
      <c r="D225" s="17">
        <f>SUM(D226:D231)</f>
        <v>38000</v>
      </c>
      <c r="E225" s="17">
        <f>SUM(E226:E231)</f>
        <v>0</v>
      </c>
      <c r="F225" s="18">
        <f>SUM(F226:F231)</f>
        <v>0</v>
      </c>
      <c r="G225" s="6">
        <f t="shared" si="113"/>
        <v>38000</v>
      </c>
      <c r="H225" s="3">
        <f t="shared" ref="H225:P225" si="120">SUM(H226:H231)</f>
        <v>9500</v>
      </c>
      <c r="I225" s="3">
        <f t="shared" si="120"/>
        <v>9500</v>
      </c>
      <c r="J225" s="3">
        <f t="shared" si="120"/>
        <v>9500</v>
      </c>
      <c r="K225" s="3">
        <f t="shared" si="120"/>
        <v>9500</v>
      </c>
      <c r="L225" s="48">
        <f t="shared" si="114"/>
        <v>0</v>
      </c>
      <c r="M225" s="3">
        <f t="shared" si="120"/>
        <v>0</v>
      </c>
      <c r="N225" s="3">
        <f t="shared" si="120"/>
        <v>0</v>
      </c>
      <c r="O225" s="3">
        <f t="shared" si="120"/>
        <v>0</v>
      </c>
      <c r="P225" s="3">
        <f t="shared" si="120"/>
        <v>0</v>
      </c>
      <c r="R225" s="9" t="str">
        <f t="shared" si="90"/>
        <v xml:space="preserve"> </v>
      </c>
      <c r="S225" s="9" t="str">
        <f t="shared" si="91"/>
        <v xml:space="preserve"> </v>
      </c>
      <c r="T225" s="50" t="s">
        <v>166</v>
      </c>
    </row>
    <row r="226" spans="1:20" hidden="1" x14ac:dyDescent="0.25">
      <c r="A226" s="9" t="str">
        <f t="shared" si="92"/>
        <v>b</v>
      </c>
      <c r="B226" s="1"/>
      <c r="C226" s="7" t="s">
        <v>5</v>
      </c>
      <c r="D226" s="17"/>
      <c r="E226" s="17"/>
      <c r="F226" s="18"/>
      <c r="G226" s="6">
        <f t="shared" si="113"/>
        <v>0</v>
      </c>
      <c r="H226" s="19"/>
      <c r="I226" s="19"/>
      <c r="J226" s="19"/>
      <c r="K226" s="19"/>
      <c r="L226" s="48">
        <f t="shared" si="114"/>
        <v>0</v>
      </c>
      <c r="M226" s="19"/>
      <c r="N226" s="19"/>
      <c r="O226" s="19"/>
      <c r="P226" s="19"/>
      <c r="R226" s="9" t="str">
        <f t="shared" si="90"/>
        <v xml:space="preserve"> </v>
      </c>
      <c r="S226" s="9" t="str">
        <f t="shared" si="91"/>
        <v xml:space="preserve"> </v>
      </c>
      <c r="T226" s="50" t="s">
        <v>166</v>
      </c>
    </row>
    <row r="227" spans="1:20" hidden="1" x14ac:dyDescent="0.25">
      <c r="A227" s="9" t="str">
        <f t="shared" si="92"/>
        <v>b</v>
      </c>
      <c r="B227" s="1"/>
      <c r="C227" s="7" t="s">
        <v>6</v>
      </c>
      <c r="D227" s="17"/>
      <c r="E227" s="17"/>
      <c r="F227" s="18"/>
      <c r="G227" s="6">
        <f t="shared" si="113"/>
        <v>0</v>
      </c>
      <c r="H227" s="19"/>
      <c r="I227" s="19"/>
      <c r="J227" s="19"/>
      <c r="K227" s="19"/>
      <c r="L227" s="48">
        <f t="shared" si="114"/>
        <v>0</v>
      </c>
      <c r="M227" s="19"/>
      <c r="N227" s="19"/>
      <c r="O227" s="19"/>
      <c r="P227" s="19"/>
      <c r="R227" s="9" t="str">
        <f t="shared" si="90"/>
        <v xml:space="preserve"> </v>
      </c>
      <c r="S227" s="9" t="str">
        <f t="shared" si="91"/>
        <v xml:space="preserve"> </v>
      </c>
      <c r="T227" s="50" t="s">
        <v>166</v>
      </c>
    </row>
    <row r="228" spans="1:20" hidden="1" x14ac:dyDescent="0.25">
      <c r="A228" s="9" t="str">
        <f t="shared" si="92"/>
        <v>b</v>
      </c>
      <c r="B228" s="1"/>
      <c r="C228" s="7" t="s">
        <v>7</v>
      </c>
      <c r="D228" s="17"/>
      <c r="E228" s="17"/>
      <c r="F228" s="18"/>
      <c r="G228" s="6">
        <f t="shared" si="113"/>
        <v>0</v>
      </c>
      <c r="H228" s="19"/>
      <c r="I228" s="19"/>
      <c r="J228" s="19"/>
      <c r="K228" s="19"/>
      <c r="L228" s="48">
        <f t="shared" si="114"/>
        <v>0</v>
      </c>
      <c r="M228" s="19"/>
      <c r="N228" s="19"/>
      <c r="O228" s="19"/>
      <c r="P228" s="19"/>
      <c r="R228" s="9" t="str">
        <f t="shared" si="90"/>
        <v xml:space="preserve"> </v>
      </c>
      <c r="S228" s="9" t="str">
        <f t="shared" si="91"/>
        <v xml:space="preserve"> </v>
      </c>
      <c r="T228" s="50" t="s">
        <v>166</v>
      </c>
    </row>
    <row r="229" spans="1:20" hidden="1" x14ac:dyDescent="0.25">
      <c r="A229" s="9" t="str">
        <f t="shared" si="92"/>
        <v>b</v>
      </c>
      <c r="B229" s="1"/>
      <c r="C229" s="7" t="s">
        <v>8</v>
      </c>
      <c r="D229" s="17"/>
      <c r="E229" s="17"/>
      <c r="F229" s="18"/>
      <c r="G229" s="6">
        <f t="shared" si="113"/>
        <v>0</v>
      </c>
      <c r="H229" s="19"/>
      <c r="I229" s="19"/>
      <c r="J229" s="19"/>
      <c r="K229" s="19"/>
      <c r="L229" s="48">
        <f t="shared" si="114"/>
        <v>0</v>
      </c>
      <c r="M229" s="19"/>
      <c r="N229" s="19"/>
      <c r="O229" s="19"/>
      <c r="P229" s="19"/>
      <c r="R229" s="9" t="str">
        <f t="shared" si="90"/>
        <v xml:space="preserve"> </v>
      </c>
      <c r="S229" s="9" t="str">
        <f t="shared" si="91"/>
        <v xml:space="preserve"> </v>
      </c>
      <c r="T229" s="50" t="s">
        <v>166</v>
      </c>
    </row>
    <row r="230" spans="1:20" x14ac:dyDescent="0.25">
      <c r="A230" s="9" t="str">
        <f t="shared" si="92"/>
        <v>a</v>
      </c>
      <c r="B230" s="1"/>
      <c r="C230" s="7" t="s">
        <v>9</v>
      </c>
      <c r="D230" s="17">
        <v>38000</v>
      </c>
      <c r="E230" s="17"/>
      <c r="F230" s="18"/>
      <c r="G230" s="6">
        <f t="shared" si="113"/>
        <v>38000</v>
      </c>
      <c r="H230" s="19">
        <v>9500</v>
      </c>
      <c r="I230" s="19">
        <v>9500</v>
      </c>
      <c r="J230" s="19">
        <v>9500</v>
      </c>
      <c r="K230" s="19">
        <v>9500</v>
      </c>
      <c r="L230" s="48">
        <f t="shared" si="114"/>
        <v>0</v>
      </c>
      <c r="M230" s="19"/>
      <c r="N230" s="19"/>
      <c r="O230" s="19"/>
      <c r="P230" s="19"/>
      <c r="R230" s="9" t="str">
        <f t="shared" si="90"/>
        <v xml:space="preserve"> </v>
      </c>
      <c r="S230" s="9" t="str">
        <f t="shared" si="91"/>
        <v xml:space="preserve"> </v>
      </c>
      <c r="T230" s="50" t="s">
        <v>166</v>
      </c>
    </row>
    <row r="231" spans="1:20" hidden="1" x14ac:dyDescent="0.25">
      <c r="A231" s="9" t="str">
        <f t="shared" si="92"/>
        <v>b</v>
      </c>
      <c r="B231" s="1"/>
      <c r="C231" s="7" t="s">
        <v>10</v>
      </c>
      <c r="D231" s="17">
        <f>SUM(D232:D233)</f>
        <v>0</v>
      </c>
      <c r="E231" s="17">
        <f>SUM(E232:E233)</f>
        <v>0</v>
      </c>
      <c r="F231" s="18">
        <f>SUM(F232:F233)</f>
        <v>0</v>
      </c>
      <c r="G231" s="6">
        <f t="shared" si="113"/>
        <v>0</v>
      </c>
      <c r="H231" s="3">
        <f t="shared" ref="H231:P231" si="121">SUM(H232:H233)</f>
        <v>0</v>
      </c>
      <c r="I231" s="3">
        <f t="shared" si="121"/>
        <v>0</v>
      </c>
      <c r="J231" s="3">
        <f t="shared" si="121"/>
        <v>0</v>
      </c>
      <c r="K231" s="3">
        <f t="shared" si="121"/>
        <v>0</v>
      </c>
      <c r="L231" s="48">
        <f t="shared" si="114"/>
        <v>0</v>
      </c>
      <c r="M231" s="3">
        <f t="shared" si="121"/>
        <v>0</v>
      </c>
      <c r="N231" s="3">
        <f t="shared" si="121"/>
        <v>0</v>
      </c>
      <c r="O231" s="3">
        <f t="shared" si="121"/>
        <v>0</v>
      </c>
      <c r="P231" s="3">
        <f t="shared" si="121"/>
        <v>0</v>
      </c>
      <c r="R231" s="9" t="str">
        <f t="shared" si="90"/>
        <v xml:space="preserve"> </v>
      </c>
      <c r="S231" s="9" t="str">
        <f t="shared" si="91"/>
        <v xml:space="preserve"> </v>
      </c>
      <c r="T231" s="50" t="s">
        <v>166</v>
      </c>
    </row>
    <row r="232" spans="1:20" ht="30" hidden="1" x14ac:dyDescent="0.25">
      <c r="A232" s="9" t="str">
        <f t="shared" si="92"/>
        <v>b</v>
      </c>
      <c r="B232" s="1"/>
      <c r="C232" s="8" t="s">
        <v>11</v>
      </c>
      <c r="D232" s="17"/>
      <c r="E232" s="17"/>
      <c r="F232" s="18"/>
      <c r="G232" s="6">
        <f t="shared" si="113"/>
        <v>0</v>
      </c>
      <c r="H232" s="19"/>
      <c r="I232" s="19"/>
      <c r="J232" s="19"/>
      <c r="K232" s="19"/>
      <c r="L232" s="48">
        <f t="shared" si="114"/>
        <v>0</v>
      </c>
      <c r="M232" s="19"/>
      <c r="N232" s="19"/>
      <c r="O232" s="19"/>
      <c r="P232" s="19"/>
      <c r="R232" s="9" t="str">
        <f t="shared" si="90"/>
        <v xml:space="preserve"> </v>
      </c>
      <c r="S232" s="9" t="str">
        <f t="shared" si="91"/>
        <v xml:space="preserve"> </v>
      </c>
      <c r="T232" s="50" t="s">
        <v>166</v>
      </c>
    </row>
    <row r="233" spans="1:20" ht="30" hidden="1" x14ac:dyDescent="0.25">
      <c r="A233" s="9" t="str">
        <f t="shared" si="92"/>
        <v>b</v>
      </c>
      <c r="B233" s="1"/>
      <c r="C233" s="8" t="s">
        <v>12</v>
      </c>
      <c r="D233" s="17"/>
      <c r="E233" s="17"/>
      <c r="F233" s="18"/>
      <c r="G233" s="6">
        <f t="shared" si="113"/>
        <v>0</v>
      </c>
      <c r="H233" s="19"/>
      <c r="I233" s="19"/>
      <c r="J233" s="19"/>
      <c r="K233" s="19"/>
      <c r="L233" s="48">
        <f t="shared" si="114"/>
        <v>0</v>
      </c>
      <c r="M233" s="19"/>
      <c r="N233" s="19"/>
      <c r="O233" s="19"/>
      <c r="P233" s="19"/>
      <c r="R233" s="9" t="str">
        <f t="shared" si="90"/>
        <v xml:space="preserve"> </v>
      </c>
      <c r="S233" s="9" t="str">
        <f t="shared" si="91"/>
        <v xml:space="preserve"> </v>
      </c>
      <c r="T233" s="50" t="s">
        <v>166</v>
      </c>
    </row>
    <row r="234" spans="1:20" hidden="1" x14ac:dyDescent="0.25">
      <c r="A234" s="9" t="str">
        <f t="shared" si="92"/>
        <v>b</v>
      </c>
      <c r="B234" s="1"/>
      <c r="C234" s="7" t="s">
        <v>13</v>
      </c>
      <c r="D234" s="17"/>
      <c r="E234" s="17"/>
      <c r="F234" s="18"/>
      <c r="G234" s="6">
        <f t="shared" si="113"/>
        <v>0</v>
      </c>
      <c r="H234" s="19"/>
      <c r="I234" s="19"/>
      <c r="J234" s="19"/>
      <c r="K234" s="19"/>
      <c r="L234" s="48">
        <f t="shared" si="114"/>
        <v>0</v>
      </c>
      <c r="M234" s="19"/>
      <c r="N234" s="19"/>
      <c r="O234" s="19"/>
      <c r="P234" s="19"/>
      <c r="R234" s="9" t="str">
        <f t="shared" si="90"/>
        <v xml:space="preserve"> </v>
      </c>
      <c r="S234" s="9" t="str">
        <f t="shared" si="91"/>
        <v xml:space="preserve"> </v>
      </c>
      <c r="T234" s="50" t="s">
        <v>166</v>
      </c>
    </row>
    <row r="235" spans="1:20" s="9" customFormat="1" ht="30" x14ac:dyDescent="0.25">
      <c r="A235" s="9" t="str">
        <f t="shared" si="92"/>
        <v>a</v>
      </c>
      <c r="B235" s="1" t="s">
        <v>56</v>
      </c>
      <c r="C235" s="5" t="s">
        <v>57</v>
      </c>
      <c r="D235" s="15">
        <f>D236+D245</f>
        <v>6782000</v>
      </c>
      <c r="E235" s="15">
        <f>E236+E245</f>
        <v>0</v>
      </c>
      <c r="F235" s="16">
        <f>F236+F245</f>
        <v>0</v>
      </c>
      <c r="G235" s="4">
        <f t="shared" si="113"/>
        <v>6782000</v>
      </c>
      <c r="H235" s="1">
        <f t="shared" ref="H235:P235" si="122">H236+H245</f>
        <v>1695500</v>
      </c>
      <c r="I235" s="1">
        <f t="shared" si="122"/>
        <v>1695500</v>
      </c>
      <c r="J235" s="1">
        <f t="shared" si="122"/>
        <v>1695500</v>
      </c>
      <c r="K235" s="1">
        <f t="shared" si="122"/>
        <v>1695500</v>
      </c>
      <c r="L235" s="47">
        <f t="shared" si="114"/>
        <v>0</v>
      </c>
      <c r="M235" s="1">
        <f t="shared" si="122"/>
        <v>0</v>
      </c>
      <c r="N235" s="1">
        <f t="shared" si="122"/>
        <v>0</v>
      </c>
      <c r="O235" s="1">
        <f t="shared" si="122"/>
        <v>0</v>
      </c>
      <c r="P235" s="1">
        <f t="shared" si="122"/>
        <v>0</v>
      </c>
      <c r="R235" s="9" t="str">
        <f t="shared" si="90"/>
        <v xml:space="preserve"> </v>
      </c>
      <c r="S235" s="9" t="str">
        <f t="shared" si="91"/>
        <v xml:space="preserve"> </v>
      </c>
      <c r="T235" s="50" t="s">
        <v>166</v>
      </c>
    </row>
    <row r="236" spans="1:20" x14ac:dyDescent="0.25">
      <c r="A236" s="9" t="str">
        <f t="shared" si="92"/>
        <v>a</v>
      </c>
      <c r="B236" s="1"/>
      <c r="C236" s="2" t="s">
        <v>4</v>
      </c>
      <c r="D236" s="17">
        <f>SUM(D237:D242)</f>
        <v>6782000</v>
      </c>
      <c r="E236" s="17">
        <f>SUM(E237:E242)</f>
        <v>0</v>
      </c>
      <c r="F236" s="18">
        <f>SUM(F237:F242)</f>
        <v>0</v>
      </c>
      <c r="G236" s="6">
        <f t="shared" si="113"/>
        <v>6782000</v>
      </c>
      <c r="H236" s="3">
        <f t="shared" ref="H236:P236" si="123">SUM(H237:H242)</f>
        <v>1695500</v>
      </c>
      <c r="I236" s="3">
        <f t="shared" si="123"/>
        <v>1695500</v>
      </c>
      <c r="J236" s="3">
        <f t="shared" si="123"/>
        <v>1695500</v>
      </c>
      <c r="K236" s="3">
        <f t="shared" si="123"/>
        <v>1695500</v>
      </c>
      <c r="L236" s="48">
        <f t="shared" si="114"/>
        <v>0</v>
      </c>
      <c r="M236" s="3">
        <f t="shared" si="123"/>
        <v>0</v>
      </c>
      <c r="N236" s="3">
        <f t="shared" si="123"/>
        <v>0</v>
      </c>
      <c r="O236" s="3">
        <f t="shared" si="123"/>
        <v>0</v>
      </c>
      <c r="P236" s="3">
        <f t="shared" si="123"/>
        <v>0</v>
      </c>
      <c r="R236" s="9" t="str">
        <f t="shared" si="90"/>
        <v xml:space="preserve"> </v>
      </c>
      <c r="S236" s="9" t="str">
        <f t="shared" si="91"/>
        <v xml:space="preserve"> </v>
      </c>
      <c r="T236" s="50" t="s">
        <v>166</v>
      </c>
    </row>
    <row r="237" spans="1:20" hidden="1" x14ac:dyDescent="0.25">
      <c r="A237" s="9" t="str">
        <f t="shared" si="92"/>
        <v>b</v>
      </c>
      <c r="B237" s="1"/>
      <c r="C237" s="7" t="s">
        <v>5</v>
      </c>
      <c r="D237" s="17"/>
      <c r="E237" s="17"/>
      <c r="F237" s="18"/>
      <c r="G237" s="6">
        <f t="shared" si="113"/>
        <v>0</v>
      </c>
      <c r="H237" s="19"/>
      <c r="I237" s="19"/>
      <c r="J237" s="19"/>
      <c r="K237" s="19"/>
      <c r="L237" s="48">
        <f t="shared" si="114"/>
        <v>0</v>
      </c>
      <c r="M237" s="19"/>
      <c r="N237" s="19"/>
      <c r="O237" s="19"/>
      <c r="P237" s="19"/>
      <c r="R237" s="9" t="str">
        <f t="shared" si="90"/>
        <v xml:space="preserve"> </v>
      </c>
      <c r="S237" s="9" t="str">
        <f t="shared" si="91"/>
        <v xml:space="preserve"> </v>
      </c>
      <c r="T237" s="50" t="s">
        <v>166</v>
      </c>
    </row>
    <row r="238" spans="1:20" hidden="1" x14ac:dyDescent="0.25">
      <c r="A238" s="9" t="str">
        <f t="shared" si="92"/>
        <v>b</v>
      </c>
      <c r="B238" s="1"/>
      <c r="C238" s="7" t="s">
        <v>6</v>
      </c>
      <c r="D238" s="17"/>
      <c r="E238" s="17"/>
      <c r="F238" s="18"/>
      <c r="G238" s="6">
        <f t="shared" si="113"/>
        <v>0</v>
      </c>
      <c r="H238" s="19"/>
      <c r="I238" s="19"/>
      <c r="J238" s="19"/>
      <c r="K238" s="19"/>
      <c r="L238" s="48">
        <f t="shared" si="114"/>
        <v>0</v>
      </c>
      <c r="M238" s="19"/>
      <c r="N238" s="19"/>
      <c r="O238" s="19"/>
      <c r="P238" s="19"/>
      <c r="R238" s="9" t="str">
        <f t="shared" si="90"/>
        <v xml:space="preserve"> </v>
      </c>
      <c r="S238" s="9" t="str">
        <f t="shared" si="91"/>
        <v xml:space="preserve"> </v>
      </c>
      <c r="T238" s="50" t="s">
        <v>166</v>
      </c>
    </row>
    <row r="239" spans="1:20" hidden="1" x14ac:dyDescent="0.25">
      <c r="A239" s="9" t="str">
        <f t="shared" si="92"/>
        <v>b</v>
      </c>
      <c r="B239" s="1"/>
      <c r="C239" s="7" t="s">
        <v>7</v>
      </c>
      <c r="D239" s="17"/>
      <c r="E239" s="17"/>
      <c r="F239" s="18"/>
      <c r="G239" s="6">
        <f t="shared" si="113"/>
        <v>0</v>
      </c>
      <c r="H239" s="19"/>
      <c r="I239" s="19"/>
      <c r="J239" s="19"/>
      <c r="K239" s="19"/>
      <c r="L239" s="48">
        <f t="shared" si="114"/>
        <v>0</v>
      </c>
      <c r="M239" s="19"/>
      <c r="N239" s="19"/>
      <c r="O239" s="19"/>
      <c r="P239" s="19"/>
      <c r="R239" s="9" t="str">
        <f t="shared" si="90"/>
        <v xml:space="preserve"> </v>
      </c>
      <c r="S239" s="9" t="str">
        <f t="shared" si="91"/>
        <v xml:space="preserve"> </v>
      </c>
      <c r="T239" s="50" t="s">
        <v>166</v>
      </c>
    </row>
    <row r="240" spans="1:20" hidden="1" x14ac:dyDescent="0.25">
      <c r="A240" s="9" t="str">
        <f t="shared" si="92"/>
        <v>b</v>
      </c>
      <c r="B240" s="1"/>
      <c r="C240" s="7" t="s">
        <v>8</v>
      </c>
      <c r="D240" s="17"/>
      <c r="E240" s="17"/>
      <c r="F240" s="18"/>
      <c r="G240" s="6">
        <f t="shared" si="113"/>
        <v>0</v>
      </c>
      <c r="H240" s="19"/>
      <c r="I240" s="19"/>
      <c r="J240" s="19"/>
      <c r="K240" s="19"/>
      <c r="L240" s="48">
        <f t="shared" si="114"/>
        <v>0</v>
      </c>
      <c r="M240" s="19"/>
      <c r="N240" s="19"/>
      <c r="O240" s="19"/>
      <c r="P240" s="19"/>
      <c r="R240" s="9" t="str">
        <f t="shared" si="90"/>
        <v xml:space="preserve"> </v>
      </c>
      <c r="S240" s="9" t="str">
        <f t="shared" si="91"/>
        <v xml:space="preserve"> </v>
      </c>
      <c r="T240" s="50" t="s">
        <v>166</v>
      </c>
    </row>
    <row r="241" spans="1:20" x14ac:dyDescent="0.25">
      <c r="A241" s="9" t="str">
        <f t="shared" si="92"/>
        <v>a</v>
      </c>
      <c r="B241" s="1"/>
      <c r="C241" s="7" t="s">
        <v>9</v>
      </c>
      <c r="D241" s="17">
        <v>6782000</v>
      </c>
      <c r="E241" s="17"/>
      <c r="F241" s="18"/>
      <c r="G241" s="6">
        <f t="shared" si="113"/>
        <v>6782000</v>
      </c>
      <c r="H241" s="19">
        <v>1695500</v>
      </c>
      <c r="I241" s="19">
        <v>1695500</v>
      </c>
      <c r="J241" s="19">
        <v>1695500</v>
      </c>
      <c r="K241" s="19">
        <v>1695500</v>
      </c>
      <c r="L241" s="48">
        <f t="shared" si="114"/>
        <v>0</v>
      </c>
      <c r="M241" s="19"/>
      <c r="N241" s="19"/>
      <c r="O241" s="19"/>
      <c r="P241" s="19"/>
      <c r="R241" s="9" t="str">
        <f t="shared" si="90"/>
        <v xml:space="preserve"> </v>
      </c>
      <c r="S241" s="9" t="str">
        <f t="shared" si="91"/>
        <v xml:space="preserve"> </v>
      </c>
      <c r="T241" s="50" t="s">
        <v>166</v>
      </c>
    </row>
    <row r="242" spans="1:20" hidden="1" x14ac:dyDescent="0.25">
      <c r="A242" s="9" t="str">
        <f t="shared" si="92"/>
        <v>b</v>
      </c>
      <c r="B242" s="1"/>
      <c r="C242" s="7" t="s">
        <v>10</v>
      </c>
      <c r="D242" s="17">
        <f>SUM(D243:D244)</f>
        <v>0</v>
      </c>
      <c r="E242" s="17">
        <f>SUM(E243:E244)</f>
        <v>0</v>
      </c>
      <c r="F242" s="18">
        <f>SUM(F243:F244)</f>
        <v>0</v>
      </c>
      <c r="G242" s="6">
        <f t="shared" si="113"/>
        <v>0</v>
      </c>
      <c r="H242" s="3">
        <f t="shared" ref="H242:P242" si="124">SUM(H243:H244)</f>
        <v>0</v>
      </c>
      <c r="I242" s="3">
        <f t="shared" si="124"/>
        <v>0</v>
      </c>
      <c r="J242" s="3">
        <f t="shared" si="124"/>
        <v>0</v>
      </c>
      <c r="K242" s="3">
        <f t="shared" si="124"/>
        <v>0</v>
      </c>
      <c r="L242" s="48">
        <f t="shared" si="114"/>
        <v>0</v>
      </c>
      <c r="M242" s="3">
        <f t="shared" si="124"/>
        <v>0</v>
      </c>
      <c r="N242" s="3">
        <f t="shared" si="124"/>
        <v>0</v>
      </c>
      <c r="O242" s="3">
        <f t="shared" si="124"/>
        <v>0</v>
      </c>
      <c r="P242" s="3">
        <f t="shared" si="124"/>
        <v>0</v>
      </c>
      <c r="R242" s="9" t="str">
        <f t="shared" si="90"/>
        <v xml:space="preserve"> </v>
      </c>
      <c r="S242" s="9" t="str">
        <f t="shared" si="91"/>
        <v xml:space="preserve"> </v>
      </c>
      <c r="T242" s="50" t="s">
        <v>166</v>
      </c>
    </row>
    <row r="243" spans="1:20" ht="30" hidden="1" x14ac:dyDescent="0.25">
      <c r="A243" s="9" t="str">
        <f t="shared" si="92"/>
        <v>b</v>
      </c>
      <c r="B243" s="1"/>
      <c r="C243" s="8" t="s">
        <v>11</v>
      </c>
      <c r="D243" s="17"/>
      <c r="E243" s="17"/>
      <c r="F243" s="18"/>
      <c r="G243" s="6">
        <f t="shared" si="113"/>
        <v>0</v>
      </c>
      <c r="H243" s="19"/>
      <c r="I243" s="19"/>
      <c r="J243" s="19"/>
      <c r="K243" s="19"/>
      <c r="L243" s="48">
        <f t="shared" si="114"/>
        <v>0</v>
      </c>
      <c r="M243" s="19"/>
      <c r="N243" s="19"/>
      <c r="O243" s="19"/>
      <c r="P243" s="19"/>
      <c r="R243" s="9" t="str">
        <f t="shared" si="90"/>
        <v xml:space="preserve"> </v>
      </c>
      <c r="S243" s="9" t="str">
        <f t="shared" si="91"/>
        <v xml:space="preserve"> </v>
      </c>
      <c r="T243" s="50" t="s">
        <v>166</v>
      </c>
    </row>
    <row r="244" spans="1:20" ht="30" hidden="1" x14ac:dyDescent="0.25">
      <c r="A244" s="9" t="str">
        <f t="shared" si="92"/>
        <v>b</v>
      </c>
      <c r="B244" s="1"/>
      <c r="C244" s="8" t="s">
        <v>12</v>
      </c>
      <c r="D244" s="17"/>
      <c r="E244" s="17"/>
      <c r="F244" s="18"/>
      <c r="G244" s="6">
        <f t="shared" si="113"/>
        <v>0</v>
      </c>
      <c r="H244" s="19"/>
      <c r="I244" s="19"/>
      <c r="J244" s="19"/>
      <c r="K244" s="19"/>
      <c r="L244" s="48">
        <f t="shared" si="114"/>
        <v>0</v>
      </c>
      <c r="M244" s="19"/>
      <c r="N244" s="19"/>
      <c r="O244" s="19"/>
      <c r="P244" s="19"/>
      <c r="R244" s="9" t="str">
        <f t="shared" si="90"/>
        <v xml:space="preserve"> </v>
      </c>
      <c r="S244" s="9" t="str">
        <f t="shared" si="91"/>
        <v xml:space="preserve"> </v>
      </c>
      <c r="T244" s="50" t="s">
        <v>166</v>
      </c>
    </row>
    <row r="245" spans="1:20" hidden="1" x14ac:dyDescent="0.25">
      <c r="A245" s="9" t="str">
        <f t="shared" si="92"/>
        <v>b</v>
      </c>
      <c r="B245" s="1"/>
      <c r="C245" s="7" t="s">
        <v>13</v>
      </c>
      <c r="D245" s="17"/>
      <c r="E245" s="17"/>
      <c r="F245" s="18"/>
      <c r="G245" s="6">
        <f t="shared" si="113"/>
        <v>0</v>
      </c>
      <c r="H245" s="19"/>
      <c r="I245" s="19"/>
      <c r="J245" s="19"/>
      <c r="K245" s="19"/>
      <c r="L245" s="48">
        <f t="shared" si="114"/>
        <v>0</v>
      </c>
      <c r="M245" s="19"/>
      <c r="N245" s="19"/>
      <c r="O245" s="19"/>
      <c r="P245" s="19"/>
      <c r="R245" s="9" t="str">
        <f t="shared" si="90"/>
        <v xml:space="preserve"> </v>
      </c>
      <c r="S245" s="9" t="str">
        <f t="shared" si="91"/>
        <v xml:space="preserve"> </v>
      </c>
      <c r="T245" s="50" t="s">
        <v>166</v>
      </c>
    </row>
    <row r="246" spans="1:20" s="9" customFormat="1" x14ac:dyDescent="0.25">
      <c r="A246" s="9" t="str">
        <f t="shared" si="92"/>
        <v>a</v>
      </c>
      <c r="B246" s="1" t="s">
        <v>58</v>
      </c>
      <c r="C246" s="5" t="s">
        <v>59</v>
      </c>
      <c r="D246" s="15">
        <f>D247+D256</f>
        <v>5600000</v>
      </c>
      <c r="E246" s="15">
        <f>E247+E256</f>
        <v>0</v>
      </c>
      <c r="F246" s="16">
        <f>F247+F256</f>
        <v>0</v>
      </c>
      <c r="G246" s="4">
        <f t="shared" si="113"/>
        <v>5600000</v>
      </c>
      <c r="H246" s="1">
        <f t="shared" ref="H246:P246" si="125">H247+H256</f>
        <v>1400000</v>
      </c>
      <c r="I246" s="1">
        <f t="shared" si="125"/>
        <v>1400000</v>
      </c>
      <c r="J246" s="1">
        <f t="shared" si="125"/>
        <v>1400000</v>
      </c>
      <c r="K246" s="1">
        <f t="shared" si="125"/>
        <v>1400000</v>
      </c>
      <c r="L246" s="47">
        <f t="shared" si="114"/>
        <v>0</v>
      </c>
      <c r="M246" s="1">
        <f t="shared" si="125"/>
        <v>0</v>
      </c>
      <c r="N246" s="1">
        <f t="shared" si="125"/>
        <v>0</v>
      </c>
      <c r="O246" s="1">
        <f t="shared" si="125"/>
        <v>0</v>
      </c>
      <c r="P246" s="1">
        <f t="shared" si="125"/>
        <v>0</v>
      </c>
      <c r="R246" s="9" t="str">
        <f t="shared" ref="R246:R309" si="126">IF(D246-G246=0," ","შეცდომა")</f>
        <v xml:space="preserve"> </v>
      </c>
      <c r="S246" s="9" t="str">
        <f t="shared" ref="S246:S309" si="127">IF(E246-L246=0," ","შეცდომა")</f>
        <v xml:space="preserve"> </v>
      </c>
      <c r="T246" s="50" t="s">
        <v>166</v>
      </c>
    </row>
    <row r="247" spans="1:20" x14ac:dyDescent="0.25">
      <c r="A247" s="9" t="str">
        <f t="shared" ref="A247:A310" si="128">IF(D247+E247&gt;0,"a","b")</f>
        <v>a</v>
      </c>
      <c r="B247" s="1"/>
      <c r="C247" s="2" t="s">
        <v>4</v>
      </c>
      <c r="D247" s="17">
        <f>SUM(D248:D253)</f>
        <v>5600000</v>
      </c>
      <c r="E247" s="17">
        <f>SUM(E248:E253)</f>
        <v>0</v>
      </c>
      <c r="F247" s="18">
        <f>SUM(F248:F253)</f>
        <v>0</v>
      </c>
      <c r="G247" s="6">
        <f t="shared" si="113"/>
        <v>5600000</v>
      </c>
      <c r="H247" s="3">
        <f t="shared" ref="H247:P247" si="129">SUM(H248:H253)</f>
        <v>1400000</v>
      </c>
      <c r="I247" s="3">
        <f t="shared" si="129"/>
        <v>1400000</v>
      </c>
      <c r="J247" s="3">
        <f t="shared" si="129"/>
        <v>1400000</v>
      </c>
      <c r="K247" s="3">
        <f t="shared" si="129"/>
        <v>1400000</v>
      </c>
      <c r="L247" s="48">
        <f t="shared" si="114"/>
        <v>0</v>
      </c>
      <c r="M247" s="3">
        <f t="shared" si="129"/>
        <v>0</v>
      </c>
      <c r="N247" s="3">
        <f t="shared" si="129"/>
        <v>0</v>
      </c>
      <c r="O247" s="3">
        <f t="shared" si="129"/>
        <v>0</v>
      </c>
      <c r="P247" s="3">
        <f t="shared" si="129"/>
        <v>0</v>
      </c>
      <c r="R247" s="9" t="str">
        <f t="shared" si="126"/>
        <v xml:space="preserve"> </v>
      </c>
      <c r="S247" s="9" t="str">
        <f t="shared" si="127"/>
        <v xml:space="preserve"> </v>
      </c>
      <c r="T247" s="50" t="s">
        <v>166</v>
      </c>
    </row>
    <row r="248" spans="1:20" hidden="1" x14ac:dyDescent="0.25">
      <c r="A248" s="9" t="str">
        <f t="shared" si="128"/>
        <v>b</v>
      </c>
      <c r="B248" s="1"/>
      <c r="C248" s="7" t="s">
        <v>5</v>
      </c>
      <c r="D248" s="17"/>
      <c r="E248" s="17"/>
      <c r="F248" s="18"/>
      <c r="G248" s="6">
        <f t="shared" si="113"/>
        <v>0</v>
      </c>
      <c r="H248" s="19"/>
      <c r="I248" s="19"/>
      <c r="J248" s="19"/>
      <c r="K248" s="19"/>
      <c r="L248" s="48">
        <f t="shared" si="114"/>
        <v>0</v>
      </c>
      <c r="M248" s="19"/>
      <c r="N248" s="19"/>
      <c r="O248" s="19"/>
      <c r="P248" s="19"/>
      <c r="R248" s="9" t="str">
        <f t="shared" si="126"/>
        <v xml:space="preserve"> </v>
      </c>
      <c r="S248" s="9" t="str">
        <f t="shared" si="127"/>
        <v xml:space="preserve"> </v>
      </c>
      <c r="T248" s="50" t="s">
        <v>166</v>
      </c>
    </row>
    <row r="249" spans="1:20" hidden="1" x14ac:dyDescent="0.25">
      <c r="A249" s="9" t="str">
        <f t="shared" si="128"/>
        <v>b</v>
      </c>
      <c r="B249" s="1"/>
      <c r="C249" s="7" t="s">
        <v>6</v>
      </c>
      <c r="D249" s="17"/>
      <c r="E249" s="17"/>
      <c r="F249" s="18"/>
      <c r="G249" s="6">
        <f t="shared" si="113"/>
        <v>0</v>
      </c>
      <c r="H249" s="19"/>
      <c r="I249" s="19"/>
      <c r="J249" s="19"/>
      <c r="K249" s="19"/>
      <c r="L249" s="48">
        <f t="shared" si="114"/>
        <v>0</v>
      </c>
      <c r="M249" s="19"/>
      <c r="N249" s="19"/>
      <c r="O249" s="19"/>
      <c r="P249" s="19"/>
      <c r="R249" s="9" t="str">
        <f t="shared" si="126"/>
        <v xml:space="preserve"> </v>
      </c>
      <c r="S249" s="9" t="str">
        <f t="shared" si="127"/>
        <v xml:space="preserve"> </v>
      </c>
      <c r="T249" s="50" t="s">
        <v>166</v>
      </c>
    </row>
    <row r="250" spans="1:20" hidden="1" x14ac:dyDescent="0.25">
      <c r="A250" s="9" t="str">
        <f t="shared" si="128"/>
        <v>b</v>
      </c>
      <c r="B250" s="1"/>
      <c r="C250" s="7" t="s">
        <v>7</v>
      </c>
      <c r="D250" s="17"/>
      <c r="E250" s="17"/>
      <c r="F250" s="18"/>
      <c r="G250" s="6">
        <f t="shared" si="113"/>
        <v>0</v>
      </c>
      <c r="H250" s="19"/>
      <c r="I250" s="19"/>
      <c r="J250" s="19"/>
      <c r="K250" s="19"/>
      <c r="L250" s="48">
        <f t="shared" si="114"/>
        <v>0</v>
      </c>
      <c r="M250" s="19"/>
      <c r="N250" s="19"/>
      <c r="O250" s="19"/>
      <c r="P250" s="19"/>
      <c r="R250" s="9" t="str">
        <f t="shared" si="126"/>
        <v xml:space="preserve"> </v>
      </c>
      <c r="S250" s="9" t="str">
        <f t="shared" si="127"/>
        <v xml:space="preserve"> </v>
      </c>
      <c r="T250" s="50" t="s">
        <v>166</v>
      </c>
    </row>
    <row r="251" spans="1:20" hidden="1" x14ac:dyDescent="0.25">
      <c r="A251" s="9" t="str">
        <f t="shared" si="128"/>
        <v>b</v>
      </c>
      <c r="B251" s="1"/>
      <c r="C251" s="7" t="s">
        <v>8</v>
      </c>
      <c r="D251" s="17"/>
      <c r="E251" s="17"/>
      <c r="F251" s="18"/>
      <c r="G251" s="6">
        <f t="shared" si="113"/>
        <v>0</v>
      </c>
      <c r="H251" s="19"/>
      <c r="I251" s="19"/>
      <c r="J251" s="19"/>
      <c r="K251" s="19"/>
      <c r="L251" s="48">
        <f t="shared" si="114"/>
        <v>0</v>
      </c>
      <c r="M251" s="19"/>
      <c r="N251" s="19"/>
      <c r="O251" s="19"/>
      <c r="P251" s="19"/>
      <c r="R251" s="9" t="str">
        <f t="shared" si="126"/>
        <v xml:space="preserve"> </v>
      </c>
      <c r="S251" s="9" t="str">
        <f t="shared" si="127"/>
        <v xml:space="preserve"> </v>
      </c>
      <c r="T251" s="50" t="s">
        <v>166</v>
      </c>
    </row>
    <row r="252" spans="1:20" hidden="1" x14ac:dyDescent="0.25">
      <c r="A252" s="9" t="str">
        <f t="shared" si="128"/>
        <v>b</v>
      </c>
      <c r="B252" s="1"/>
      <c r="C252" s="7" t="s">
        <v>9</v>
      </c>
      <c r="D252" s="17"/>
      <c r="E252" s="17"/>
      <c r="F252" s="18"/>
      <c r="G252" s="6">
        <f t="shared" si="113"/>
        <v>0</v>
      </c>
      <c r="H252" s="19"/>
      <c r="I252" s="19"/>
      <c r="J252" s="19"/>
      <c r="K252" s="19"/>
      <c r="L252" s="48">
        <f t="shared" si="114"/>
        <v>0</v>
      </c>
      <c r="M252" s="19"/>
      <c r="N252" s="19"/>
      <c r="O252" s="19"/>
      <c r="P252" s="19"/>
      <c r="R252" s="9" t="str">
        <f t="shared" si="126"/>
        <v xml:space="preserve"> </v>
      </c>
      <c r="S252" s="9" t="str">
        <f t="shared" si="127"/>
        <v xml:space="preserve"> </v>
      </c>
      <c r="T252" s="50" t="s">
        <v>166</v>
      </c>
    </row>
    <row r="253" spans="1:20" x14ac:dyDescent="0.25">
      <c r="A253" s="9" t="str">
        <f t="shared" si="128"/>
        <v>a</v>
      </c>
      <c r="B253" s="1"/>
      <c r="C253" s="7" t="s">
        <v>10</v>
      </c>
      <c r="D253" s="17">
        <f>SUM(D254:D255)</f>
        <v>5600000</v>
      </c>
      <c r="E253" s="17">
        <f>SUM(E254:E255)</f>
        <v>0</v>
      </c>
      <c r="F253" s="18">
        <f>SUM(F254:F255)</f>
        <v>0</v>
      </c>
      <c r="G253" s="6">
        <f t="shared" si="113"/>
        <v>5600000</v>
      </c>
      <c r="H253" s="3">
        <f t="shared" ref="H253:P253" si="130">SUM(H254:H255)</f>
        <v>1400000</v>
      </c>
      <c r="I253" s="3">
        <f t="shared" si="130"/>
        <v>1400000</v>
      </c>
      <c r="J253" s="3">
        <f t="shared" si="130"/>
        <v>1400000</v>
      </c>
      <c r="K253" s="3">
        <f t="shared" si="130"/>
        <v>1400000</v>
      </c>
      <c r="L253" s="48">
        <f t="shared" si="114"/>
        <v>0</v>
      </c>
      <c r="M253" s="3">
        <f t="shared" si="130"/>
        <v>0</v>
      </c>
      <c r="N253" s="3">
        <f t="shared" si="130"/>
        <v>0</v>
      </c>
      <c r="O253" s="3">
        <f t="shared" si="130"/>
        <v>0</v>
      </c>
      <c r="P253" s="3">
        <f t="shared" si="130"/>
        <v>0</v>
      </c>
      <c r="R253" s="9" t="str">
        <f t="shared" si="126"/>
        <v xml:space="preserve"> </v>
      </c>
      <c r="S253" s="9" t="str">
        <f t="shared" si="127"/>
        <v xml:space="preserve"> </v>
      </c>
      <c r="T253" s="50" t="s">
        <v>166</v>
      </c>
    </row>
    <row r="254" spans="1:20" ht="30" x14ac:dyDescent="0.25">
      <c r="A254" s="9" t="str">
        <f t="shared" si="128"/>
        <v>a</v>
      </c>
      <c r="B254" s="1"/>
      <c r="C254" s="8" t="s">
        <v>11</v>
      </c>
      <c r="D254" s="17">
        <v>5600000</v>
      </c>
      <c r="E254" s="17"/>
      <c r="F254" s="18"/>
      <c r="G254" s="6">
        <f t="shared" si="113"/>
        <v>5600000</v>
      </c>
      <c r="H254" s="19">
        <v>1400000</v>
      </c>
      <c r="I254" s="19">
        <v>1400000</v>
      </c>
      <c r="J254" s="19">
        <v>1400000</v>
      </c>
      <c r="K254" s="19">
        <v>1400000</v>
      </c>
      <c r="L254" s="48">
        <f t="shared" si="114"/>
        <v>0</v>
      </c>
      <c r="M254" s="19"/>
      <c r="N254" s="19"/>
      <c r="O254" s="19"/>
      <c r="P254" s="19"/>
      <c r="R254" s="9" t="str">
        <f t="shared" si="126"/>
        <v xml:space="preserve"> </v>
      </c>
      <c r="S254" s="9" t="str">
        <f t="shared" si="127"/>
        <v xml:space="preserve"> </v>
      </c>
      <c r="T254" s="50" t="s">
        <v>166</v>
      </c>
    </row>
    <row r="255" spans="1:20" ht="30" hidden="1" x14ac:dyDescent="0.25">
      <c r="A255" s="9" t="str">
        <f t="shared" si="128"/>
        <v>b</v>
      </c>
      <c r="B255" s="1"/>
      <c r="C255" s="8" t="s">
        <v>12</v>
      </c>
      <c r="D255" s="17"/>
      <c r="E255" s="17"/>
      <c r="F255" s="18"/>
      <c r="G255" s="6">
        <f t="shared" si="113"/>
        <v>0</v>
      </c>
      <c r="H255" s="19"/>
      <c r="I255" s="19"/>
      <c r="J255" s="19"/>
      <c r="K255" s="19"/>
      <c r="L255" s="48">
        <f t="shared" si="114"/>
        <v>0</v>
      </c>
      <c r="M255" s="19"/>
      <c r="N255" s="19"/>
      <c r="O255" s="19"/>
      <c r="P255" s="19"/>
      <c r="R255" s="9" t="str">
        <f t="shared" si="126"/>
        <v xml:space="preserve"> </v>
      </c>
      <c r="S255" s="9" t="str">
        <f t="shared" si="127"/>
        <v xml:space="preserve"> </v>
      </c>
      <c r="T255" s="50" t="s">
        <v>166</v>
      </c>
    </row>
    <row r="256" spans="1:20" hidden="1" x14ac:dyDescent="0.25">
      <c r="A256" s="9" t="str">
        <f t="shared" si="128"/>
        <v>b</v>
      </c>
      <c r="B256" s="1"/>
      <c r="C256" s="7" t="s">
        <v>13</v>
      </c>
      <c r="D256" s="17"/>
      <c r="E256" s="17"/>
      <c r="F256" s="18"/>
      <c r="G256" s="6">
        <f t="shared" si="113"/>
        <v>0</v>
      </c>
      <c r="H256" s="19"/>
      <c r="I256" s="19"/>
      <c r="J256" s="19"/>
      <c r="K256" s="19"/>
      <c r="L256" s="48">
        <f t="shared" si="114"/>
        <v>0</v>
      </c>
      <c r="M256" s="19"/>
      <c r="N256" s="19"/>
      <c r="O256" s="19"/>
      <c r="P256" s="19"/>
      <c r="R256" s="9" t="str">
        <f t="shared" si="126"/>
        <v xml:space="preserve"> </v>
      </c>
      <c r="S256" s="9" t="str">
        <f t="shared" si="127"/>
        <v xml:space="preserve"> </v>
      </c>
      <c r="T256" s="50" t="s">
        <v>166</v>
      </c>
    </row>
    <row r="257" spans="1:20" s="9" customFormat="1" x14ac:dyDescent="0.25">
      <c r="A257" s="9" t="str">
        <f t="shared" si="128"/>
        <v>a</v>
      </c>
      <c r="B257" s="1" t="s">
        <v>60</v>
      </c>
      <c r="C257" s="5" t="s">
        <v>61</v>
      </c>
      <c r="D257" s="15">
        <f>D258+D267</f>
        <v>50000</v>
      </c>
      <c r="E257" s="15">
        <f>E258+E267</f>
        <v>0</v>
      </c>
      <c r="F257" s="16">
        <f>F258+F267</f>
        <v>0</v>
      </c>
      <c r="G257" s="4">
        <f t="shared" si="113"/>
        <v>50000</v>
      </c>
      <c r="H257" s="1">
        <f t="shared" ref="H257:P257" si="131">H258+H267</f>
        <v>12500</v>
      </c>
      <c r="I257" s="1">
        <f t="shared" si="131"/>
        <v>12500</v>
      </c>
      <c r="J257" s="1">
        <f t="shared" si="131"/>
        <v>12500</v>
      </c>
      <c r="K257" s="1">
        <f t="shared" si="131"/>
        <v>12500</v>
      </c>
      <c r="L257" s="47">
        <f t="shared" si="114"/>
        <v>0</v>
      </c>
      <c r="M257" s="1">
        <f t="shared" si="131"/>
        <v>0</v>
      </c>
      <c r="N257" s="1">
        <f t="shared" si="131"/>
        <v>0</v>
      </c>
      <c r="O257" s="1">
        <f t="shared" si="131"/>
        <v>0</v>
      </c>
      <c r="P257" s="1">
        <f t="shared" si="131"/>
        <v>0</v>
      </c>
      <c r="R257" s="9" t="str">
        <f t="shared" si="126"/>
        <v xml:space="preserve"> </v>
      </c>
      <c r="S257" s="9" t="str">
        <f t="shared" si="127"/>
        <v xml:space="preserve"> </v>
      </c>
      <c r="T257" s="50" t="s">
        <v>166</v>
      </c>
    </row>
    <row r="258" spans="1:20" x14ac:dyDescent="0.25">
      <c r="A258" s="9" t="str">
        <f t="shared" si="128"/>
        <v>a</v>
      </c>
      <c r="B258" s="1"/>
      <c r="C258" s="2" t="s">
        <v>4</v>
      </c>
      <c r="D258" s="17">
        <f>SUM(D259:D264)</f>
        <v>50000</v>
      </c>
      <c r="E258" s="17">
        <f>SUM(E259:E264)</f>
        <v>0</v>
      </c>
      <c r="F258" s="18">
        <f>SUM(F259:F264)</f>
        <v>0</v>
      </c>
      <c r="G258" s="6">
        <f t="shared" si="113"/>
        <v>50000</v>
      </c>
      <c r="H258" s="3">
        <f t="shared" ref="H258:P258" si="132">SUM(H259:H264)</f>
        <v>12500</v>
      </c>
      <c r="I258" s="3">
        <f t="shared" si="132"/>
        <v>12500</v>
      </c>
      <c r="J258" s="3">
        <f t="shared" si="132"/>
        <v>12500</v>
      </c>
      <c r="K258" s="3">
        <f t="shared" si="132"/>
        <v>12500</v>
      </c>
      <c r="L258" s="48">
        <f t="shared" si="114"/>
        <v>0</v>
      </c>
      <c r="M258" s="3">
        <f t="shared" si="132"/>
        <v>0</v>
      </c>
      <c r="N258" s="3">
        <f t="shared" si="132"/>
        <v>0</v>
      </c>
      <c r="O258" s="3">
        <f t="shared" si="132"/>
        <v>0</v>
      </c>
      <c r="P258" s="3">
        <f t="shared" si="132"/>
        <v>0</v>
      </c>
      <c r="R258" s="9" t="str">
        <f t="shared" si="126"/>
        <v xml:space="preserve"> </v>
      </c>
      <c r="S258" s="9" t="str">
        <f t="shared" si="127"/>
        <v xml:space="preserve"> </v>
      </c>
      <c r="T258" s="50" t="s">
        <v>166</v>
      </c>
    </row>
    <row r="259" spans="1:20" hidden="1" x14ac:dyDescent="0.25">
      <c r="A259" s="9" t="str">
        <f t="shared" si="128"/>
        <v>b</v>
      </c>
      <c r="B259" s="1"/>
      <c r="C259" s="7" t="s">
        <v>5</v>
      </c>
      <c r="D259" s="17"/>
      <c r="E259" s="17"/>
      <c r="F259" s="18"/>
      <c r="G259" s="6">
        <f t="shared" si="113"/>
        <v>0</v>
      </c>
      <c r="H259" s="19"/>
      <c r="I259" s="19"/>
      <c r="J259" s="19"/>
      <c r="K259" s="19"/>
      <c r="L259" s="48">
        <f t="shared" si="114"/>
        <v>0</v>
      </c>
      <c r="M259" s="19"/>
      <c r="N259" s="19"/>
      <c r="O259" s="19"/>
      <c r="P259" s="19"/>
      <c r="R259" s="9" t="str">
        <f t="shared" si="126"/>
        <v xml:space="preserve"> </v>
      </c>
      <c r="S259" s="9" t="str">
        <f t="shared" si="127"/>
        <v xml:space="preserve"> </v>
      </c>
      <c r="T259" s="50" t="s">
        <v>166</v>
      </c>
    </row>
    <row r="260" spans="1:20" hidden="1" x14ac:dyDescent="0.25">
      <c r="A260" s="9" t="str">
        <f t="shared" si="128"/>
        <v>b</v>
      </c>
      <c r="B260" s="1"/>
      <c r="C260" s="7" t="s">
        <v>6</v>
      </c>
      <c r="D260" s="17"/>
      <c r="E260" s="17"/>
      <c r="F260" s="18"/>
      <c r="G260" s="6">
        <f t="shared" si="113"/>
        <v>0</v>
      </c>
      <c r="H260" s="19"/>
      <c r="I260" s="19"/>
      <c r="J260" s="19"/>
      <c r="K260" s="19"/>
      <c r="L260" s="48">
        <f t="shared" si="114"/>
        <v>0</v>
      </c>
      <c r="M260" s="19"/>
      <c r="N260" s="19"/>
      <c r="O260" s="19"/>
      <c r="P260" s="19"/>
      <c r="R260" s="9" t="str">
        <f t="shared" si="126"/>
        <v xml:space="preserve"> </v>
      </c>
      <c r="S260" s="9" t="str">
        <f t="shared" si="127"/>
        <v xml:space="preserve"> </v>
      </c>
      <c r="T260" s="50" t="s">
        <v>166</v>
      </c>
    </row>
    <row r="261" spans="1:20" hidden="1" x14ac:dyDescent="0.25">
      <c r="A261" s="9" t="str">
        <f t="shared" si="128"/>
        <v>b</v>
      </c>
      <c r="B261" s="1"/>
      <c r="C261" s="7" t="s">
        <v>7</v>
      </c>
      <c r="D261" s="17"/>
      <c r="E261" s="17"/>
      <c r="F261" s="18"/>
      <c r="G261" s="6">
        <f t="shared" si="113"/>
        <v>0</v>
      </c>
      <c r="H261" s="19"/>
      <c r="I261" s="19"/>
      <c r="J261" s="19"/>
      <c r="K261" s="19"/>
      <c r="L261" s="48">
        <f t="shared" si="114"/>
        <v>0</v>
      </c>
      <c r="M261" s="19"/>
      <c r="N261" s="19"/>
      <c r="O261" s="19"/>
      <c r="P261" s="19"/>
      <c r="R261" s="9" t="str">
        <f t="shared" si="126"/>
        <v xml:space="preserve"> </v>
      </c>
      <c r="S261" s="9" t="str">
        <f t="shared" si="127"/>
        <v xml:space="preserve"> </v>
      </c>
      <c r="T261" s="50" t="s">
        <v>166</v>
      </c>
    </row>
    <row r="262" spans="1:20" hidden="1" x14ac:dyDescent="0.25">
      <c r="A262" s="9" t="str">
        <f t="shared" si="128"/>
        <v>b</v>
      </c>
      <c r="B262" s="1"/>
      <c r="C262" s="7" t="s">
        <v>8</v>
      </c>
      <c r="D262" s="17"/>
      <c r="E262" s="17"/>
      <c r="F262" s="18"/>
      <c r="G262" s="6">
        <f t="shared" si="113"/>
        <v>0</v>
      </c>
      <c r="H262" s="19"/>
      <c r="I262" s="19"/>
      <c r="J262" s="19"/>
      <c r="K262" s="19"/>
      <c r="L262" s="48">
        <f t="shared" si="114"/>
        <v>0</v>
      </c>
      <c r="M262" s="19"/>
      <c r="N262" s="19"/>
      <c r="O262" s="19"/>
      <c r="P262" s="19"/>
      <c r="R262" s="9" t="str">
        <f t="shared" si="126"/>
        <v xml:space="preserve"> </v>
      </c>
      <c r="S262" s="9" t="str">
        <f t="shared" si="127"/>
        <v xml:space="preserve"> </v>
      </c>
      <c r="T262" s="50" t="s">
        <v>166</v>
      </c>
    </row>
    <row r="263" spans="1:20" x14ac:dyDescent="0.25">
      <c r="A263" s="9" t="str">
        <f t="shared" si="128"/>
        <v>a</v>
      </c>
      <c r="B263" s="1"/>
      <c r="C263" s="7" t="s">
        <v>9</v>
      </c>
      <c r="D263" s="17">
        <v>50000</v>
      </c>
      <c r="E263" s="17"/>
      <c r="F263" s="18"/>
      <c r="G263" s="6">
        <f t="shared" si="113"/>
        <v>50000</v>
      </c>
      <c r="H263" s="19">
        <v>12500</v>
      </c>
      <c r="I263" s="19">
        <v>12500</v>
      </c>
      <c r="J263" s="19">
        <v>12500</v>
      </c>
      <c r="K263" s="19">
        <v>12500</v>
      </c>
      <c r="L263" s="48">
        <f t="shared" si="114"/>
        <v>0</v>
      </c>
      <c r="M263" s="19"/>
      <c r="N263" s="19"/>
      <c r="O263" s="19"/>
      <c r="P263" s="19"/>
      <c r="R263" s="9" t="str">
        <f t="shared" si="126"/>
        <v xml:space="preserve"> </v>
      </c>
      <c r="S263" s="9" t="str">
        <f t="shared" si="127"/>
        <v xml:space="preserve"> </v>
      </c>
      <c r="T263" s="50" t="s">
        <v>166</v>
      </c>
    </row>
    <row r="264" spans="1:20" hidden="1" x14ac:dyDescent="0.25">
      <c r="A264" s="9" t="str">
        <f t="shared" si="128"/>
        <v>b</v>
      </c>
      <c r="B264" s="1"/>
      <c r="C264" s="7" t="s">
        <v>10</v>
      </c>
      <c r="D264" s="17">
        <f>SUM(D265:D266)</f>
        <v>0</v>
      </c>
      <c r="E264" s="17">
        <f>SUM(E265:E266)</f>
        <v>0</v>
      </c>
      <c r="F264" s="18">
        <f>SUM(F265:F266)</f>
        <v>0</v>
      </c>
      <c r="G264" s="6">
        <f t="shared" si="113"/>
        <v>0</v>
      </c>
      <c r="H264" s="3">
        <f t="shared" ref="H264:P264" si="133">SUM(H265:H266)</f>
        <v>0</v>
      </c>
      <c r="I264" s="3">
        <f t="shared" si="133"/>
        <v>0</v>
      </c>
      <c r="J264" s="3">
        <f t="shared" si="133"/>
        <v>0</v>
      </c>
      <c r="K264" s="3">
        <f t="shared" si="133"/>
        <v>0</v>
      </c>
      <c r="L264" s="48">
        <f t="shared" si="114"/>
        <v>0</v>
      </c>
      <c r="M264" s="3">
        <f t="shared" si="133"/>
        <v>0</v>
      </c>
      <c r="N264" s="3">
        <f t="shared" si="133"/>
        <v>0</v>
      </c>
      <c r="O264" s="3">
        <f t="shared" si="133"/>
        <v>0</v>
      </c>
      <c r="P264" s="3">
        <f t="shared" si="133"/>
        <v>0</v>
      </c>
      <c r="R264" s="9" t="str">
        <f t="shared" si="126"/>
        <v xml:space="preserve"> </v>
      </c>
      <c r="S264" s="9" t="str">
        <f t="shared" si="127"/>
        <v xml:space="preserve"> </v>
      </c>
      <c r="T264" s="50" t="s">
        <v>166</v>
      </c>
    </row>
    <row r="265" spans="1:20" ht="30" hidden="1" x14ac:dyDescent="0.25">
      <c r="A265" s="9" t="str">
        <f t="shared" si="128"/>
        <v>b</v>
      </c>
      <c r="B265" s="1"/>
      <c r="C265" s="8" t="s">
        <v>11</v>
      </c>
      <c r="D265" s="17"/>
      <c r="E265" s="17"/>
      <c r="F265" s="18"/>
      <c r="G265" s="6">
        <f t="shared" si="113"/>
        <v>0</v>
      </c>
      <c r="H265" s="19"/>
      <c r="I265" s="19"/>
      <c r="J265" s="19"/>
      <c r="K265" s="19"/>
      <c r="L265" s="48">
        <f t="shared" si="114"/>
        <v>0</v>
      </c>
      <c r="M265" s="19"/>
      <c r="N265" s="19"/>
      <c r="O265" s="19"/>
      <c r="P265" s="19"/>
      <c r="R265" s="9" t="str">
        <f t="shared" si="126"/>
        <v xml:space="preserve"> </v>
      </c>
      <c r="S265" s="9" t="str">
        <f t="shared" si="127"/>
        <v xml:space="preserve"> </v>
      </c>
      <c r="T265" s="50" t="s">
        <v>166</v>
      </c>
    </row>
    <row r="266" spans="1:20" ht="30" hidden="1" x14ac:dyDescent="0.25">
      <c r="A266" s="9" t="str">
        <f t="shared" si="128"/>
        <v>b</v>
      </c>
      <c r="B266" s="1"/>
      <c r="C266" s="8" t="s">
        <v>12</v>
      </c>
      <c r="D266" s="17"/>
      <c r="E266" s="17"/>
      <c r="F266" s="18"/>
      <c r="G266" s="6">
        <f t="shared" si="113"/>
        <v>0</v>
      </c>
      <c r="H266" s="19"/>
      <c r="I266" s="19"/>
      <c r="J266" s="19"/>
      <c r="K266" s="19"/>
      <c r="L266" s="48">
        <f t="shared" si="114"/>
        <v>0</v>
      </c>
      <c r="M266" s="19"/>
      <c r="N266" s="19"/>
      <c r="O266" s="19"/>
      <c r="P266" s="19"/>
      <c r="R266" s="9" t="str">
        <f t="shared" si="126"/>
        <v xml:space="preserve"> </v>
      </c>
      <c r="S266" s="9" t="str">
        <f t="shared" si="127"/>
        <v xml:space="preserve"> </v>
      </c>
      <c r="T266" s="50" t="s">
        <v>166</v>
      </c>
    </row>
    <row r="267" spans="1:20" hidden="1" x14ac:dyDescent="0.25">
      <c r="A267" s="9" t="str">
        <f t="shared" si="128"/>
        <v>b</v>
      </c>
      <c r="B267" s="1"/>
      <c r="C267" s="7" t="s">
        <v>13</v>
      </c>
      <c r="D267" s="17"/>
      <c r="E267" s="17"/>
      <c r="F267" s="18"/>
      <c r="G267" s="6">
        <f t="shared" si="113"/>
        <v>0</v>
      </c>
      <c r="H267" s="19"/>
      <c r="I267" s="19"/>
      <c r="J267" s="19"/>
      <c r="K267" s="19"/>
      <c r="L267" s="48">
        <f t="shared" si="114"/>
        <v>0</v>
      </c>
      <c r="M267" s="19"/>
      <c r="N267" s="19"/>
      <c r="O267" s="19"/>
      <c r="P267" s="19"/>
      <c r="R267" s="9" t="str">
        <f t="shared" si="126"/>
        <v xml:space="preserve"> </v>
      </c>
      <c r="S267" s="9" t="str">
        <f t="shared" si="127"/>
        <v xml:space="preserve"> </v>
      </c>
      <c r="T267" s="50" t="s">
        <v>166</v>
      </c>
    </row>
    <row r="268" spans="1:20" s="9" customFormat="1" ht="30" x14ac:dyDescent="0.25">
      <c r="A268" s="9" t="str">
        <f t="shared" si="128"/>
        <v>a</v>
      </c>
      <c r="B268" s="1" t="s">
        <v>62</v>
      </c>
      <c r="C268" s="5" t="s">
        <v>63</v>
      </c>
      <c r="D268" s="15">
        <f>D269+D278</f>
        <v>450000</v>
      </c>
      <c r="E268" s="15">
        <f>E269+E278</f>
        <v>0</v>
      </c>
      <c r="F268" s="16">
        <f>F269+F278</f>
        <v>0</v>
      </c>
      <c r="G268" s="4">
        <f t="shared" si="113"/>
        <v>450000</v>
      </c>
      <c r="H268" s="1">
        <f t="shared" ref="H268:P268" si="134">H269+H278</f>
        <v>112500</v>
      </c>
      <c r="I268" s="1">
        <f t="shared" si="134"/>
        <v>112500</v>
      </c>
      <c r="J268" s="1">
        <f t="shared" si="134"/>
        <v>112500</v>
      </c>
      <c r="K268" s="1">
        <f t="shared" si="134"/>
        <v>112500</v>
      </c>
      <c r="L268" s="47">
        <f t="shared" si="114"/>
        <v>0</v>
      </c>
      <c r="M268" s="1">
        <f t="shared" si="134"/>
        <v>0</v>
      </c>
      <c r="N268" s="1">
        <f t="shared" si="134"/>
        <v>0</v>
      </c>
      <c r="O268" s="1">
        <f t="shared" si="134"/>
        <v>0</v>
      </c>
      <c r="P268" s="1">
        <f t="shared" si="134"/>
        <v>0</v>
      </c>
      <c r="R268" s="9" t="str">
        <f t="shared" si="126"/>
        <v xml:space="preserve"> </v>
      </c>
      <c r="S268" s="9" t="str">
        <f t="shared" si="127"/>
        <v xml:space="preserve"> </v>
      </c>
      <c r="T268" s="50" t="s">
        <v>166</v>
      </c>
    </row>
    <row r="269" spans="1:20" x14ac:dyDescent="0.25">
      <c r="A269" s="9" t="str">
        <f t="shared" si="128"/>
        <v>a</v>
      </c>
      <c r="B269" s="1"/>
      <c r="C269" s="2" t="s">
        <v>4</v>
      </c>
      <c r="D269" s="17">
        <f>SUM(D270:D275)</f>
        <v>450000</v>
      </c>
      <c r="E269" s="17">
        <f>SUM(E270:E275)</f>
        <v>0</v>
      </c>
      <c r="F269" s="18">
        <f>SUM(F270:F275)</f>
        <v>0</v>
      </c>
      <c r="G269" s="6">
        <f t="shared" si="113"/>
        <v>450000</v>
      </c>
      <c r="H269" s="3">
        <f t="shared" ref="H269:P269" si="135">SUM(H270:H275)</f>
        <v>112500</v>
      </c>
      <c r="I269" s="3">
        <f t="shared" si="135"/>
        <v>112500</v>
      </c>
      <c r="J269" s="3">
        <f t="shared" si="135"/>
        <v>112500</v>
      </c>
      <c r="K269" s="3">
        <f t="shared" si="135"/>
        <v>112500</v>
      </c>
      <c r="L269" s="48">
        <f t="shared" si="114"/>
        <v>0</v>
      </c>
      <c r="M269" s="3">
        <f t="shared" si="135"/>
        <v>0</v>
      </c>
      <c r="N269" s="3">
        <f t="shared" si="135"/>
        <v>0</v>
      </c>
      <c r="O269" s="3">
        <f t="shared" si="135"/>
        <v>0</v>
      </c>
      <c r="P269" s="3">
        <f t="shared" si="135"/>
        <v>0</v>
      </c>
      <c r="R269" s="9" t="str">
        <f t="shared" si="126"/>
        <v xml:space="preserve"> </v>
      </c>
      <c r="S269" s="9" t="str">
        <f t="shared" si="127"/>
        <v xml:space="preserve"> </v>
      </c>
      <c r="T269" s="50" t="s">
        <v>166</v>
      </c>
    </row>
    <row r="270" spans="1:20" hidden="1" x14ac:dyDescent="0.25">
      <c r="A270" s="9" t="str">
        <f t="shared" si="128"/>
        <v>b</v>
      </c>
      <c r="B270" s="1"/>
      <c r="C270" s="7" t="s">
        <v>5</v>
      </c>
      <c r="D270" s="17"/>
      <c r="E270" s="17"/>
      <c r="F270" s="18"/>
      <c r="G270" s="6">
        <f t="shared" ref="G270:G333" si="136">SUM(H270:K270)</f>
        <v>0</v>
      </c>
      <c r="H270" s="19"/>
      <c r="I270" s="19"/>
      <c r="J270" s="19"/>
      <c r="K270" s="19"/>
      <c r="L270" s="48">
        <f t="shared" ref="L270:L333" si="137">SUM(M270:P270)</f>
        <v>0</v>
      </c>
      <c r="M270" s="19"/>
      <c r="N270" s="19"/>
      <c r="O270" s="19"/>
      <c r="P270" s="19"/>
      <c r="R270" s="9" t="str">
        <f t="shared" si="126"/>
        <v xml:space="preserve"> </v>
      </c>
      <c r="S270" s="9" t="str">
        <f t="shared" si="127"/>
        <v xml:space="preserve"> </v>
      </c>
      <c r="T270" s="50" t="s">
        <v>166</v>
      </c>
    </row>
    <row r="271" spans="1:20" hidden="1" x14ac:dyDescent="0.25">
      <c r="A271" s="9" t="str">
        <f t="shared" si="128"/>
        <v>b</v>
      </c>
      <c r="B271" s="1"/>
      <c r="C271" s="7" t="s">
        <v>6</v>
      </c>
      <c r="D271" s="17"/>
      <c r="E271" s="17"/>
      <c r="F271" s="18"/>
      <c r="G271" s="6">
        <f t="shared" si="136"/>
        <v>0</v>
      </c>
      <c r="H271" s="19"/>
      <c r="I271" s="19"/>
      <c r="J271" s="19"/>
      <c r="K271" s="19"/>
      <c r="L271" s="48">
        <f t="shared" si="137"/>
        <v>0</v>
      </c>
      <c r="M271" s="19"/>
      <c r="N271" s="19"/>
      <c r="O271" s="19"/>
      <c r="P271" s="19"/>
      <c r="R271" s="9" t="str">
        <f t="shared" si="126"/>
        <v xml:space="preserve"> </v>
      </c>
      <c r="S271" s="9" t="str">
        <f t="shared" si="127"/>
        <v xml:space="preserve"> </v>
      </c>
      <c r="T271" s="50" t="s">
        <v>166</v>
      </c>
    </row>
    <row r="272" spans="1:20" hidden="1" x14ac:dyDescent="0.25">
      <c r="A272" s="9" t="str">
        <f t="shared" si="128"/>
        <v>b</v>
      </c>
      <c r="B272" s="1"/>
      <c r="C272" s="7" t="s">
        <v>7</v>
      </c>
      <c r="D272" s="17"/>
      <c r="E272" s="17"/>
      <c r="F272" s="18"/>
      <c r="G272" s="6">
        <f t="shared" si="136"/>
        <v>0</v>
      </c>
      <c r="H272" s="19"/>
      <c r="I272" s="19"/>
      <c r="J272" s="19"/>
      <c r="K272" s="19"/>
      <c r="L272" s="48">
        <f t="shared" si="137"/>
        <v>0</v>
      </c>
      <c r="M272" s="19"/>
      <c r="N272" s="19"/>
      <c r="O272" s="19"/>
      <c r="P272" s="19"/>
      <c r="R272" s="9" t="str">
        <f t="shared" si="126"/>
        <v xml:space="preserve"> </v>
      </c>
      <c r="S272" s="9" t="str">
        <f t="shared" si="127"/>
        <v xml:space="preserve"> </v>
      </c>
      <c r="T272" s="50" t="s">
        <v>166</v>
      </c>
    </row>
    <row r="273" spans="1:20" hidden="1" x14ac:dyDescent="0.25">
      <c r="A273" s="9" t="str">
        <f t="shared" si="128"/>
        <v>b</v>
      </c>
      <c r="B273" s="1"/>
      <c r="C273" s="7" t="s">
        <v>8</v>
      </c>
      <c r="D273" s="17"/>
      <c r="E273" s="17"/>
      <c r="F273" s="18"/>
      <c r="G273" s="6">
        <f t="shared" si="136"/>
        <v>0</v>
      </c>
      <c r="H273" s="19"/>
      <c r="I273" s="19"/>
      <c r="J273" s="19"/>
      <c r="K273" s="19"/>
      <c r="L273" s="48">
        <f t="shared" si="137"/>
        <v>0</v>
      </c>
      <c r="M273" s="19"/>
      <c r="N273" s="19"/>
      <c r="O273" s="19"/>
      <c r="P273" s="19"/>
      <c r="R273" s="9" t="str">
        <f t="shared" si="126"/>
        <v xml:space="preserve"> </v>
      </c>
      <c r="S273" s="9" t="str">
        <f t="shared" si="127"/>
        <v xml:space="preserve"> </v>
      </c>
      <c r="T273" s="50" t="s">
        <v>166</v>
      </c>
    </row>
    <row r="274" spans="1:20" x14ac:dyDescent="0.25">
      <c r="A274" s="9" t="str">
        <f t="shared" si="128"/>
        <v>a</v>
      </c>
      <c r="B274" s="1"/>
      <c r="C274" s="7" t="s">
        <v>9</v>
      </c>
      <c r="D274" s="17">
        <v>450000</v>
      </c>
      <c r="E274" s="17"/>
      <c r="F274" s="18"/>
      <c r="G274" s="6">
        <f t="shared" si="136"/>
        <v>450000</v>
      </c>
      <c r="H274" s="19">
        <v>112500</v>
      </c>
      <c r="I274" s="19">
        <v>112500</v>
      </c>
      <c r="J274" s="19">
        <v>112500</v>
      </c>
      <c r="K274" s="19">
        <v>112500</v>
      </c>
      <c r="L274" s="48">
        <f t="shared" si="137"/>
        <v>0</v>
      </c>
      <c r="M274" s="19"/>
      <c r="N274" s="19"/>
      <c r="O274" s="19"/>
      <c r="P274" s="19"/>
      <c r="R274" s="9" t="str">
        <f t="shared" si="126"/>
        <v xml:space="preserve"> </v>
      </c>
      <c r="S274" s="9" t="str">
        <f t="shared" si="127"/>
        <v xml:space="preserve"> </v>
      </c>
      <c r="T274" s="50" t="s">
        <v>166</v>
      </c>
    </row>
    <row r="275" spans="1:20" hidden="1" x14ac:dyDescent="0.25">
      <c r="A275" s="9" t="str">
        <f t="shared" si="128"/>
        <v>b</v>
      </c>
      <c r="B275" s="1"/>
      <c r="C275" s="7" t="s">
        <v>10</v>
      </c>
      <c r="D275" s="17">
        <f>SUM(D276:D277)</f>
        <v>0</v>
      </c>
      <c r="E275" s="17">
        <f>SUM(E276:E277)</f>
        <v>0</v>
      </c>
      <c r="F275" s="18">
        <f>SUM(F276:F277)</f>
        <v>0</v>
      </c>
      <c r="G275" s="6">
        <f t="shared" si="136"/>
        <v>0</v>
      </c>
      <c r="H275" s="3">
        <f t="shared" ref="H275:P275" si="138">SUM(H276:H277)</f>
        <v>0</v>
      </c>
      <c r="I275" s="3">
        <f t="shared" si="138"/>
        <v>0</v>
      </c>
      <c r="J275" s="3">
        <f t="shared" si="138"/>
        <v>0</v>
      </c>
      <c r="K275" s="3">
        <f t="shared" si="138"/>
        <v>0</v>
      </c>
      <c r="L275" s="48">
        <f t="shared" si="137"/>
        <v>0</v>
      </c>
      <c r="M275" s="3">
        <f t="shared" si="138"/>
        <v>0</v>
      </c>
      <c r="N275" s="3">
        <f t="shared" si="138"/>
        <v>0</v>
      </c>
      <c r="O275" s="3">
        <f t="shared" si="138"/>
        <v>0</v>
      </c>
      <c r="P275" s="3">
        <f t="shared" si="138"/>
        <v>0</v>
      </c>
      <c r="R275" s="9" t="str">
        <f t="shared" si="126"/>
        <v xml:space="preserve"> </v>
      </c>
      <c r="S275" s="9" t="str">
        <f t="shared" si="127"/>
        <v xml:space="preserve"> </v>
      </c>
      <c r="T275" s="50" t="s">
        <v>166</v>
      </c>
    </row>
    <row r="276" spans="1:20" ht="30" hidden="1" x14ac:dyDescent="0.25">
      <c r="A276" s="9" t="str">
        <f t="shared" si="128"/>
        <v>b</v>
      </c>
      <c r="B276" s="1"/>
      <c r="C276" s="8" t="s">
        <v>11</v>
      </c>
      <c r="D276" s="17"/>
      <c r="E276" s="17"/>
      <c r="F276" s="18"/>
      <c r="G276" s="6">
        <f t="shared" si="136"/>
        <v>0</v>
      </c>
      <c r="H276" s="19"/>
      <c r="I276" s="19"/>
      <c r="J276" s="19"/>
      <c r="K276" s="19"/>
      <c r="L276" s="48">
        <f t="shared" si="137"/>
        <v>0</v>
      </c>
      <c r="M276" s="19"/>
      <c r="N276" s="19"/>
      <c r="O276" s="19"/>
      <c r="P276" s="19"/>
      <c r="R276" s="9" t="str">
        <f t="shared" si="126"/>
        <v xml:space="preserve"> </v>
      </c>
      <c r="S276" s="9" t="str">
        <f t="shared" si="127"/>
        <v xml:space="preserve"> </v>
      </c>
      <c r="T276" s="50" t="s">
        <v>166</v>
      </c>
    </row>
    <row r="277" spans="1:20" ht="30" hidden="1" x14ac:dyDescent="0.25">
      <c r="A277" s="9" t="str">
        <f t="shared" si="128"/>
        <v>b</v>
      </c>
      <c r="B277" s="1"/>
      <c r="C277" s="8" t="s">
        <v>12</v>
      </c>
      <c r="D277" s="17"/>
      <c r="E277" s="17"/>
      <c r="F277" s="18"/>
      <c r="G277" s="6">
        <f t="shared" si="136"/>
        <v>0</v>
      </c>
      <c r="H277" s="19"/>
      <c r="I277" s="19"/>
      <c r="J277" s="19"/>
      <c r="K277" s="19"/>
      <c r="L277" s="48">
        <f t="shared" si="137"/>
        <v>0</v>
      </c>
      <c r="M277" s="19"/>
      <c r="N277" s="19"/>
      <c r="O277" s="19"/>
      <c r="P277" s="19"/>
      <c r="R277" s="9" t="str">
        <f t="shared" si="126"/>
        <v xml:space="preserve"> </v>
      </c>
      <c r="S277" s="9" t="str">
        <f t="shared" si="127"/>
        <v xml:space="preserve"> </v>
      </c>
      <c r="T277" s="50" t="s">
        <v>166</v>
      </c>
    </row>
    <row r="278" spans="1:20" hidden="1" x14ac:dyDescent="0.25">
      <c r="A278" s="9" t="str">
        <f t="shared" si="128"/>
        <v>b</v>
      </c>
      <c r="B278" s="1"/>
      <c r="C278" s="7" t="s">
        <v>13</v>
      </c>
      <c r="D278" s="17"/>
      <c r="E278" s="17"/>
      <c r="F278" s="18"/>
      <c r="G278" s="6">
        <f t="shared" si="136"/>
        <v>0</v>
      </c>
      <c r="H278" s="19"/>
      <c r="I278" s="19"/>
      <c r="J278" s="19"/>
      <c r="K278" s="19"/>
      <c r="L278" s="48">
        <f t="shared" si="137"/>
        <v>0</v>
      </c>
      <c r="M278" s="19"/>
      <c r="N278" s="19"/>
      <c r="O278" s="19"/>
      <c r="P278" s="19"/>
      <c r="R278" s="9" t="str">
        <f t="shared" si="126"/>
        <v xml:space="preserve"> </v>
      </c>
      <c r="S278" s="9" t="str">
        <f t="shared" si="127"/>
        <v xml:space="preserve"> </v>
      </c>
      <c r="T278" s="50" t="s">
        <v>166</v>
      </c>
    </row>
    <row r="279" spans="1:20" s="9" customFormat="1" x14ac:dyDescent="0.25">
      <c r="A279" s="9" t="str">
        <f t="shared" si="128"/>
        <v>a</v>
      </c>
      <c r="B279" s="1" t="s">
        <v>64</v>
      </c>
      <c r="C279" s="5" t="s">
        <v>65</v>
      </c>
      <c r="D279" s="15">
        <f>D280+D289</f>
        <v>9585000</v>
      </c>
      <c r="E279" s="15">
        <f>E280+E289</f>
        <v>0</v>
      </c>
      <c r="F279" s="16">
        <f>F280+F289</f>
        <v>0</v>
      </c>
      <c r="G279" s="4">
        <f t="shared" si="136"/>
        <v>9585000</v>
      </c>
      <c r="H279" s="1">
        <f t="shared" ref="H279:P279" si="139">H280+H289</f>
        <v>2396250</v>
      </c>
      <c r="I279" s="1">
        <f t="shared" si="139"/>
        <v>2396250</v>
      </c>
      <c r="J279" s="1">
        <f t="shared" si="139"/>
        <v>2396250</v>
      </c>
      <c r="K279" s="1">
        <f t="shared" si="139"/>
        <v>2396250</v>
      </c>
      <c r="L279" s="47">
        <f t="shared" si="137"/>
        <v>0</v>
      </c>
      <c r="M279" s="1">
        <f t="shared" si="139"/>
        <v>0</v>
      </c>
      <c r="N279" s="1">
        <f t="shared" si="139"/>
        <v>0</v>
      </c>
      <c r="O279" s="1">
        <f t="shared" si="139"/>
        <v>0</v>
      </c>
      <c r="P279" s="1">
        <f t="shared" si="139"/>
        <v>0</v>
      </c>
      <c r="R279" s="9" t="str">
        <f t="shared" si="126"/>
        <v xml:space="preserve"> </v>
      </c>
      <c r="S279" s="9" t="str">
        <f t="shared" si="127"/>
        <v xml:space="preserve"> </v>
      </c>
      <c r="T279" s="50" t="s">
        <v>166</v>
      </c>
    </row>
    <row r="280" spans="1:20" x14ac:dyDescent="0.25">
      <c r="A280" s="9" t="str">
        <f t="shared" si="128"/>
        <v>a</v>
      </c>
      <c r="B280" s="1"/>
      <c r="C280" s="2" t="s">
        <v>4</v>
      </c>
      <c r="D280" s="17">
        <f>SUM(D281:D286)</f>
        <v>9585000</v>
      </c>
      <c r="E280" s="17">
        <f>SUM(E281:E286)</f>
        <v>0</v>
      </c>
      <c r="F280" s="18">
        <f>SUM(F281:F286)</f>
        <v>0</v>
      </c>
      <c r="G280" s="6">
        <f t="shared" si="136"/>
        <v>9585000</v>
      </c>
      <c r="H280" s="3">
        <f t="shared" ref="H280:P280" si="140">SUM(H281:H286)</f>
        <v>2396250</v>
      </c>
      <c r="I280" s="3">
        <f t="shared" si="140"/>
        <v>2396250</v>
      </c>
      <c r="J280" s="3">
        <f t="shared" si="140"/>
        <v>2396250</v>
      </c>
      <c r="K280" s="3">
        <f t="shared" si="140"/>
        <v>2396250</v>
      </c>
      <c r="L280" s="48">
        <f t="shared" si="137"/>
        <v>0</v>
      </c>
      <c r="M280" s="3">
        <f t="shared" si="140"/>
        <v>0</v>
      </c>
      <c r="N280" s="3">
        <f t="shared" si="140"/>
        <v>0</v>
      </c>
      <c r="O280" s="3">
        <f t="shared" si="140"/>
        <v>0</v>
      </c>
      <c r="P280" s="3">
        <f t="shared" si="140"/>
        <v>0</v>
      </c>
      <c r="R280" s="9" t="str">
        <f t="shared" si="126"/>
        <v xml:space="preserve"> </v>
      </c>
      <c r="S280" s="9" t="str">
        <f t="shared" si="127"/>
        <v xml:space="preserve"> </v>
      </c>
      <c r="T280" s="50" t="s">
        <v>166</v>
      </c>
    </row>
    <row r="281" spans="1:20" hidden="1" x14ac:dyDescent="0.25">
      <c r="A281" s="9" t="str">
        <f t="shared" si="128"/>
        <v>b</v>
      </c>
      <c r="B281" s="1"/>
      <c r="C281" s="7" t="s">
        <v>5</v>
      </c>
      <c r="D281" s="17"/>
      <c r="E281" s="17"/>
      <c r="F281" s="18"/>
      <c r="G281" s="6">
        <f t="shared" si="136"/>
        <v>0</v>
      </c>
      <c r="H281" s="19"/>
      <c r="I281" s="19"/>
      <c r="J281" s="19"/>
      <c r="K281" s="19"/>
      <c r="L281" s="48">
        <f t="shared" si="137"/>
        <v>0</v>
      </c>
      <c r="M281" s="19"/>
      <c r="N281" s="19"/>
      <c r="O281" s="19"/>
      <c r="P281" s="19"/>
      <c r="R281" s="9" t="str">
        <f t="shared" si="126"/>
        <v xml:space="preserve"> </v>
      </c>
      <c r="S281" s="9" t="str">
        <f t="shared" si="127"/>
        <v xml:space="preserve"> </v>
      </c>
      <c r="T281" s="50" t="s">
        <v>166</v>
      </c>
    </row>
    <row r="282" spans="1:20" hidden="1" x14ac:dyDescent="0.25">
      <c r="A282" s="9" t="str">
        <f t="shared" si="128"/>
        <v>b</v>
      </c>
      <c r="B282" s="1"/>
      <c r="C282" s="7" t="s">
        <v>6</v>
      </c>
      <c r="D282" s="17"/>
      <c r="E282" s="17"/>
      <c r="F282" s="18"/>
      <c r="G282" s="6">
        <f t="shared" si="136"/>
        <v>0</v>
      </c>
      <c r="H282" s="19"/>
      <c r="I282" s="19"/>
      <c r="J282" s="19"/>
      <c r="K282" s="19"/>
      <c r="L282" s="48">
        <f t="shared" si="137"/>
        <v>0</v>
      </c>
      <c r="M282" s="19"/>
      <c r="N282" s="19"/>
      <c r="O282" s="19"/>
      <c r="P282" s="19"/>
      <c r="R282" s="9" t="str">
        <f t="shared" si="126"/>
        <v xml:space="preserve"> </v>
      </c>
      <c r="S282" s="9" t="str">
        <f t="shared" si="127"/>
        <v xml:space="preserve"> </v>
      </c>
      <c r="T282" s="50" t="s">
        <v>166</v>
      </c>
    </row>
    <row r="283" spans="1:20" hidden="1" x14ac:dyDescent="0.25">
      <c r="A283" s="9" t="str">
        <f t="shared" si="128"/>
        <v>b</v>
      </c>
      <c r="B283" s="1"/>
      <c r="C283" s="7" t="s">
        <v>7</v>
      </c>
      <c r="D283" s="17"/>
      <c r="E283" s="17"/>
      <c r="F283" s="18"/>
      <c r="G283" s="6">
        <f t="shared" si="136"/>
        <v>0</v>
      </c>
      <c r="H283" s="19"/>
      <c r="I283" s="19"/>
      <c r="J283" s="19"/>
      <c r="K283" s="19"/>
      <c r="L283" s="48">
        <f t="shared" si="137"/>
        <v>0</v>
      </c>
      <c r="M283" s="19"/>
      <c r="N283" s="19"/>
      <c r="O283" s="19"/>
      <c r="P283" s="19"/>
      <c r="R283" s="9" t="str">
        <f t="shared" si="126"/>
        <v xml:space="preserve"> </v>
      </c>
      <c r="S283" s="9" t="str">
        <f t="shared" si="127"/>
        <v xml:space="preserve"> </v>
      </c>
      <c r="T283" s="50" t="s">
        <v>166</v>
      </c>
    </row>
    <row r="284" spans="1:20" hidden="1" x14ac:dyDescent="0.25">
      <c r="A284" s="9" t="str">
        <f t="shared" si="128"/>
        <v>b</v>
      </c>
      <c r="B284" s="1"/>
      <c r="C284" s="7" t="s">
        <v>8</v>
      </c>
      <c r="D284" s="17"/>
      <c r="E284" s="17"/>
      <c r="F284" s="18"/>
      <c r="G284" s="6">
        <f t="shared" si="136"/>
        <v>0</v>
      </c>
      <c r="H284" s="19"/>
      <c r="I284" s="19"/>
      <c r="J284" s="19"/>
      <c r="K284" s="19"/>
      <c r="L284" s="48">
        <f t="shared" si="137"/>
        <v>0</v>
      </c>
      <c r="M284" s="19"/>
      <c r="N284" s="19"/>
      <c r="O284" s="19"/>
      <c r="P284" s="19"/>
      <c r="R284" s="9" t="str">
        <f t="shared" si="126"/>
        <v xml:space="preserve"> </v>
      </c>
      <c r="S284" s="9" t="str">
        <f t="shared" si="127"/>
        <v xml:space="preserve"> </v>
      </c>
      <c r="T284" s="50" t="s">
        <v>166</v>
      </c>
    </row>
    <row r="285" spans="1:20" x14ac:dyDescent="0.25">
      <c r="A285" s="9" t="str">
        <f t="shared" si="128"/>
        <v>a</v>
      </c>
      <c r="B285" s="1"/>
      <c r="C285" s="7" t="s">
        <v>9</v>
      </c>
      <c r="D285" s="17">
        <v>9585000</v>
      </c>
      <c r="E285" s="17"/>
      <c r="F285" s="18"/>
      <c r="G285" s="6">
        <f t="shared" si="136"/>
        <v>9585000</v>
      </c>
      <c r="H285" s="19">
        <v>2396250</v>
      </c>
      <c r="I285" s="19">
        <v>2396250</v>
      </c>
      <c r="J285" s="19">
        <v>2396250</v>
      </c>
      <c r="K285" s="19">
        <v>2396250</v>
      </c>
      <c r="L285" s="48">
        <f t="shared" si="137"/>
        <v>0</v>
      </c>
      <c r="M285" s="19"/>
      <c r="N285" s="19"/>
      <c r="O285" s="19"/>
      <c r="P285" s="19"/>
      <c r="R285" s="9" t="str">
        <f t="shared" si="126"/>
        <v xml:space="preserve"> </v>
      </c>
      <c r="S285" s="9" t="str">
        <f t="shared" si="127"/>
        <v xml:space="preserve"> </v>
      </c>
      <c r="T285" s="50" t="s">
        <v>166</v>
      </c>
    </row>
    <row r="286" spans="1:20" hidden="1" x14ac:dyDescent="0.25">
      <c r="A286" s="9" t="str">
        <f t="shared" si="128"/>
        <v>b</v>
      </c>
      <c r="B286" s="1"/>
      <c r="C286" s="7" t="s">
        <v>10</v>
      </c>
      <c r="D286" s="17">
        <f>SUM(D287:D288)</f>
        <v>0</v>
      </c>
      <c r="E286" s="17">
        <f>SUM(E287:E288)</f>
        <v>0</v>
      </c>
      <c r="F286" s="18">
        <f>SUM(F287:F288)</f>
        <v>0</v>
      </c>
      <c r="G286" s="6">
        <f t="shared" si="136"/>
        <v>0</v>
      </c>
      <c r="H286" s="3">
        <f t="shared" ref="H286:P286" si="141">SUM(H287:H288)</f>
        <v>0</v>
      </c>
      <c r="I286" s="3">
        <f t="shared" si="141"/>
        <v>0</v>
      </c>
      <c r="J286" s="3">
        <f t="shared" si="141"/>
        <v>0</v>
      </c>
      <c r="K286" s="3">
        <f t="shared" si="141"/>
        <v>0</v>
      </c>
      <c r="L286" s="48">
        <f t="shared" si="137"/>
        <v>0</v>
      </c>
      <c r="M286" s="3">
        <f t="shared" si="141"/>
        <v>0</v>
      </c>
      <c r="N286" s="3">
        <f t="shared" si="141"/>
        <v>0</v>
      </c>
      <c r="O286" s="3">
        <f t="shared" si="141"/>
        <v>0</v>
      </c>
      <c r="P286" s="3">
        <f t="shared" si="141"/>
        <v>0</v>
      </c>
      <c r="R286" s="9" t="str">
        <f t="shared" si="126"/>
        <v xml:space="preserve"> </v>
      </c>
      <c r="S286" s="9" t="str">
        <f t="shared" si="127"/>
        <v xml:space="preserve"> </v>
      </c>
      <c r="T286" s="50" t="s">
        <v>166</v>
      </c>
    </row>
    <row r="287" spans="1:20" ht="30" hidden="1" x14ac:dyDescent="0.25">
      <c r="A287" s="9" t="str">
        <f t="shared" si="128"/>
        <v>b</v>
      </c>
      <c r="B287" s="1"/>
      <c r="C287" s="8" t="s">
        <v>11</v>
      </c>
      <c r="D287" s="17"/>
      <c r="E287" s="17"/>
      <c r="F287" s="18"/>
      <c r="G287" s="6">
        <f t="shared" si="136"/>
        <v>0</v>
      </c>
      <c r="H287" s="19"/>
      <c r="I287" s="19"/>
      <c r="J287" s="19"/>
      <c r="K287" s="19"/>
      <c r="L287" s="48">
        <f t="shared" si="137"/>
        <v>0</v>
      </c>
      <c r="M287" s="19"/>
      <c r="N287" s="19"/>
      <c r="O287" s="19"/>
      <c r="P287" s="19"/>
      <c r="R287" s="9" t="str">
        <f t="shared" si="126"/>
        <v xml:space="preserve"> </v>
      </c>
      <c r="S287" s="9" t="str">
        <f t="shared" si="127"/>
        <v xml:space="preserve"> </v>
      </c>
      <c r="T287" s="50" t="s">
        <v>166</v>
      </c>
    </row>
    <row r="288" spans="1:20" ht="30" hidden="1" x14ac:dyDescent="0.25">
      <c r="A288" s="9" t="str">
        <f t="shared" si="128"/>
        <v>b</v>
      </c>
      <c r="B288" s="1"/>
      <c r="C288" s="8" t="s">
        <v>12</v>
      </c>
      <c r="D288" s="17"/>
      <c r="E288" s="17"/>
      <c r="F288" s="18"/>
      <c r="G288" s="6">
        <f t="shared" si="136"/>
        <v>0</v>
      </c>
      <c r="H288" s="19"/>
      <c r="I288" s="19"/>
      <c r="J288" s="19"/>
      <c r="K288" s="19"/>
      <c r="L288" s="48">
        <f t="shared" si="137"/>
        <v>0</v>
      </c>
      <c r="M288" s="19"/>
      <c r="N288" s="19"/>
      <c r="O288" s="19"/>
      <c r="P288" s="19"/>
      <c r="R288" s="9" t="str">
        <f t="shared" si="126"/>
        <v xml:space="preserve"> </v>
      </c>
      <c r="S288" s="9" t="str">
        <f t="shared" si="127"/>
        <v xml:space="preserve"> </v>
      </c>
      <c r="T288" s="50" t="s">
        <v>166</v>
      </c>
    </row>
    <row r="289" spans="1:20" hidden="1" x14ac:dyDescent="0.25">
      <c r="A289" s="9" t="str">
        <f t="shared" si="128"/>
        <v>b</v>
      </c>
      <c r="B289" s="1"/>
      <c r="C289" s="7" t="s">
        <v>13</v>
      </c>
      <c r="D289" s="17"/>
      <c r="E289" s="17"/>
      <c r="F289" s="18"/>
      <c r="G289" s="6">
        <f t="shared" si="136"/>
        <v>0</v>
      </c>
      <c r="H289" s="19"/>
      <c r="I289" s="19"/>
      <c r="J289" s="19"/>
      <c r="K289" s="19"/>
      <c r="L289" s="48">
        <f t="shared" si="137"/>
        <v>0</v>
      </c>
      <c r="M289" s="19"/>
      <c r="N289" s="19"/>
      <c r="O289" s="19"/>
      <c r="P289" s="19"/>
      <c r="R289" s="9" t="str">
        <f t="shared" si="126"/>
        <v xml:space="preserve"> </v>
      </c>
      <c r="S289" s="9" t="str">
        <f t="shared" si="127"/>
        <v xml:space="preserve"> </v>
      </c>
      <c r="T289" s="50" t="s">
        <v>166</v>
      </c>
    </row>
    <row r="290" spans="1:20" s="9" customFormat="1" ht="30" x14ac:dyDescent="0.25">
      <c r="A290" s="9" t="str">
        <f t="shared" si="128"/>
        <v>a</v>
      </c>
      <c r="B290" s="1" t="s">
        <v>66</v>
      </c>
      <c r="C290" s="5" t="s">
        <v>67</v>
      </c>
      <c r="D290" s="15">
        <f>D291+D300</f>
        <v>2700000</v>
      </c>
      <c r="E290" s="15">
        <f>E291+E300</f>
        <v>0</v>
      </c>
      <c r="F290" s="16">
        <f>F291+F300</f>
        <v>0</v>
      </c>
      <c r="G290" s="4">
        <f t="shared" si="136"/>
        <v>2700000</v>
      </c>
      <c r="H290" s="1">
        <f t="shared" ref="H290:P290" si="142">H291+H300</f>
        <v>675000</v>
      </c>
      <c r="I290" s="1">
        <f t="shared" si="142"/>
        <v>675000</v>
      </c>
      <c r="J290" s="1">
        <f t="shared" si="142"/>
        <v>675000</v>
      </c>
      <c r="K290" s="1">
        <f t="shared" si="142"/>
        <v>675000</v>
      </c>
      <c r="L290" s="47">
        <f t="shared" si="137"/>
        <v>0</v>
      </c>
      <c r="M290" s="1">
        <f t="shared" si="142"/>
        <v>0</v>
      </c>
      <c r="N290" s="1">
        <f t="shared" si="142"/>
        <v>0</v>
      </c>
      <c r="O290" s="1">
        <f t="shared" si="142"/>
        <v>0</v>
      </c>
      <c r="P290" s="1">
        <f t="shared" si="142"/>
        <v>0</v>
      </c>
      <c r="R290" s="9" t="str">
        <f t="shared" si="126"/>
        <v xml:space="preserve"> </v>
      </c>
      <c r="S290" s="9" t="str">
        <f t="shared" si="127"/>
        <v xml:space="preserve"> </v>
      </c>
      <c r="T290" s="50" t="s">
        <v>166</v>
      </c>
    </row>
    <row r="291" spans="1:20" x14ac:dyDescent="0.25">
      <c r="A291" s="9" t="str">
        <f t="shared" si="128"/>
        <v>a</v>
      </c>
      <c r="B291" s="1"/>
      <c r="C291" s="2" t="s">
        <v>4</v>
      </c>
      <c r="D291" s="17">
        <f>SUM(D292:D297)</f>
        <v>2700000</v>
      </c>
      <c r="E291" s="17">
        <f>SUM(E292:E297)</f>
        <v>0</v>
      </c>
      <c r="F291" s="18">
        <f>SUM(F292:F297)</f>
        <v>0</v>
      </c>
      <c r="G291" s="6">
        <f t="shared" si="136"/>
        <v>2700000</v>
      </c>
      <c r="H291" s="3">
        <f t="shared" ref="H291:P291" si="143">SUM(H292:H297)</f>
        <v>675000</v>
      </c>
      <c r="I291" s="3">
        <f t="shared" si="143"/>
        <v>675000</v>
      </c>
      <c r="J291" s="3">
        <f t="shared" si="143"/>
        <v>675000</v>
      </c>
      <c r="K291" s="3">
        <f t="shared" si="143"/>
        <v>675000</v>
      </c>
      <c r="L291" s="48">
        <f t="shared" si="137"/>
        <v>0</v>
      </c>
      <c r="M291" s="3">
        <f t="shared" si="143"/>
        <v>0</v>
      </c>
      <c r="N291" s="3">
        <f t="shared" si="143"/>
        <v>0</v>
      </c>
      <c r="O291" s="3">
        <f t="shared" si="143"/>
        <v>0</v>
      </c>
      <c r="P291" s="3">
        <f t="shared" si="143"/>
        <v>0</v>
      </c>
      <c r="R291" s="9" t="str">
        <f t="shared" si="126"/>
        <v xml:space="preserve"> </v>
      </c>
      <c r="S291" s="9" t="str">
        <f t="shared" si="127"/>
        <v xml:space="preserve"> </v>
      </c>
      <c r="T291" s="50" t="s">
        <v>166</v>
      </c>
    </row>
    <row r="292" spans="1:20" hidden="1" x14ac:dyDescent="0.25">
      <c r="A292" s="9" t="str">
        <f t="shared" si="128"/>
        <v>b</v>
      </c>
      <c r="B292" s="1"/>
      <c r="C292" s="7" t="s">
        <v>5</v>
      </c>
      <c r="D292" s="17"/>
      <c r="E292" s="17"/>
      <c r="F292" s="18"/>
      <c r="G292" s="6">
        <f t="shared" si="136"/>
        <v>0</v>
      </c>
      <c r="H292" s="19"/>
      <c r="I292" s="19"/>
      <c r="J292" s="19"/>
      <c r="K292" s="19"/>
      <c r="L292" s="48">
        <f t="shared" si="137"/>
        <v>0</v>
      </c>
      <c r="M292" s="19"/>
      <c r="N292" s="19"/>
      <c r="O292" s="19"/>
      <c r="P292" s="19"/>
      <c r="R292" s="9" t="str">
        <f t="shared" si="126"/>
        <v xml:space="preserve"> </v>
      </c>
      <c r="S292" s="9" t="str">
        <f t="shared" si="127"/>
        <v xml:space="preserve"> </v>
      </c>
      <c r="T292" s="50" t="s">
        <v>166</v>
      </c>
    </row>
    <row r="293" spans="1:20" hidden="1" x14ac:dyDescent="0.25">
      <c r="A293" s="9" t="str">
        <f t="shared" si="128"/>
        <v>b</v>
      </c>
      <c r="B293" s="1"/>
      <c r="C293" s="7" t="s">
        <v>6</v>
      </c>
      <c r="D293" s="17"/>
      <c r="E293" s="17"/>
      <c r="F293" s="18"/>
      <c r="G293" s="6">
        <f t="shared" si="136"/>
        <v>0</v>
      </c>
      <c r="H293" s="19"/>
      <c r="I293" s="19"/>
      <c r="J293" s="19"/>
      <c r="K293" s="19"/>
      <c r="L293" s="48">
        <f t="shared" si="137"/>
        <v>0</v>
      </c>
      <c r="M293" s="19"/>
      <c r="N293" s="19"/>
      <c r="O293" s="19"/>
      <c r="P293" s="19"/>
      <c r="R293" s="9" t="str">
        <f t="shared" si="126"/>
        <v xml:space="preserve"> </v>
      </c>
      <c r="S293" s="9" t="str">
        <f t="shared" si="127"/>
        <v xml:space="preserve"> </v>
      </c>
      <c r="T293" s="50" t="s">
        <v>166</v>
      </c>
    </row>
    <row r="294" spans="1:20" hidden="1" x14ac:dyDescent="0.25">
      <c r="A294" s="9" t="str">
        <f t="shared" si="128"/>
        <v>b</v>
      </c>
      <c r="B294" s="1"/>
      <c r="C294" s="7" t="s">
        <v>7</v>
      </c>
      <c r="D294" s="17"/>
      <c r="E294" s="17"/>
      <c r="F294" s="18"/>
      <c r="G294" s="6">
        <f t="shared" si="136"/>
        <v>0</v>
      </c>
      <c r="H294" s="19"/>
      <c r="I294" s="19"/>
      <c r="J294" s="19"/>
      <c r="K294" s="19"/>
      <c r="L294" s="48">
        <f t="shared" si="137"/>
        <v>0</v>
      </c>
      <c r="M294" s="19"/>
      <c r="N294" s="19"/>
      <c r="O294" s="19"/>
      <c r="P294" s="19"/>
      <c r="R294" s="9" t="str">
        <f t="shared" si="126"/>
        <v xml:space="preserve"> </v>
      </c>
      <c r="S294" s="9" t="str">
        <f t="shared" si="127"/>
        <v xml:space="preserve"> </v>
      </c>
      <c r="T294" s="50" t="s">
        <v>166</v>
      </c>
    </row>
    <row r="295" spans="1:20" hidden="1" x14ac:dyDescent="0.25">
      <c r="A295" s="9" t="str">
        <f t="shared" si="128"/>
        <v>b</v>
      </c>
      <c r="B295" s="1"/>
      <c r="C295" s="7" t="s">
        <v>8</v>
      </c>
      <c r="D295" s="17"/>
      <c r="E295" s="17"/>
      <c r="F295" s="18"/>
      <c r="G295" s="6">
        <f t="shared" si="136"/>
        <v>0</v>
      </c>
      <c r="H295" s="19"/>
      <c r="I295" s="19"/>
      <c r="J295" s="19"/>
      <c r="K295" s="19"/>
      <c r="L295" s="48">
        <f t="shared" si="137"/>
        <v>0</v>
      </c>
      <c r="M295" s="19"/>
      <c r="N295" s="19"/>
      <c r="O295" s="19"/>
      <c r="P295" s="19"/>
      <c r="R295" s="9" t="str">
        <f t="shared" si="126"/>
        <v xml:space="preserve"> </v>
      </c>
      <c r="S295" s="9" t="str">
        <f t="shared" si="127"/>
        <v xml:space="preserve"> </v>
      </c>
      <c r="T295" s="50" t="s">
        <v>166</v>
      </c>
    </row>
    <row r="296" spans="1:20" x14ac:dyDescent="0.25">
      <c r="A296" s="9" t="str">
        <f t="shared" si="128"/>
        <v>a</v>
      </c>
      <c r="B296" s="1"/>
      <c r="C296" s="7" t="s">
        <v>9</v>
      </c>
      <c r="D296" s="17">
        <v>2700000</v>
      </c>
      <c r="E296" s="17"/>
      <c r="F296" s="18"/>
      <c r="G296" s="6">
        <f t="shared" si="136"/>
        <v>2700000</v>
      </c>
      <c r="H296" s="19">
        <v>675000</v>
      </c>
      <c r="I296" s="19">
        <v>675000</v>
      </c>
      <c r="J296" s="19">
        <v>675000</v>
      </c>
      <c r="K296" s="19">
        <v>675000</v>
      </c>
      <c r="L296" s="48">
        <f t="shared" si="137"/>
        <v>0</v>
      </c>
      <c r="M296" s="19"/>
      <c r="N296" s="19"/>
      <c r="O296" s="19"/>
      <c r="P296" s="19"/>
      <c r="R296" s="9" t="str">
        <f t="shared" si="126"/>
        <v xml:space="preserve"> </v>
      </c>
      <c r="S296" s="9" t="str">
        <f t="shared" si="127"/>
        <v xml:space="preserve"> </v>
      </c>
      <c r="T296" s="50" t="s">
        <v>166</v>
      </c>
    </row>
    <row r="297" spans="1:20" hidden="1" x14ac:dyDescent="0.25">
      <c r="A297" s="9" t="str">
        <f t="shared" si="128"/>
        <v>b</v>
      </c>
      <c r="B297" s="1"/>
      <c r="C297" s="7" t="s">
        <v>10</v>
      </c>
      <c r="D297" s="17">
        <f>SUM(D298:D299)</f>
        <v>0</v>
      </c>
      <c r="E297" s="17">
        <f>SUM(E298:E299)</f>
        <v>0</v>
      </c>
      <c r="F297" s="18">
        <f>SUM(F298:F299)</f>
        <v>0</v>
      </c>
      <c r="G297" s="6">
        <f t="shared" si="136"/>
        <v>0</v>
      </c>
      <c r="H297" s="3">
        <f t="shared" ref="H297:P297" si="144">SUM(H298:H299)</f>
        <v>0</v>
      </c>
      <c r="I297" s="3">
        <f t="shared" si="144"/>
        <v>0</v>
      </c>
      <c r="J297" s="3">
        <f t="shared" si="144"/>
        <v>0</v>
      </c>
      <c r="K297" s="3">
        <f t="shared" si="144"/>
        <v>0</v>
      </c>
      <c r="L297" s="48">
        <f t="shared" si="137"/>
        <v>0</v>
      </c>
      <c r="M297" s="3">
        <f t="shared" si="144"/>
        <v>0</v>
      </c>
      <c r="N297" s="3">
        <f t="shared" si="144"/>
        <v>0</v>
      </c>
      <c r="O297" s="3">
        <f t="shared" si="144"/>
        <v>0</v>
      </c>
      <c r="P297" s="3">
        <f t="shared" si="144"/>
        <v>0</v>
      </c>
      <c r="R297" s="9" t="str">
        <f t="shared" si="126"/>
        <v xml:space="preserve"> </v>
      </c>
      <c r="S297" s="9" t="str">
        <f t="shared" si="127"/>
        <v xml:space="preserve"> </v>
      </c>
      <c r="T297" s="50" t="s">
        <v>166</v>
      </c>
    </row>
    <row r="298" spans="1:20" ht="30" hidden="1" x14ac:dyDescent="0.25">
      <c r="A298" s="9" t="str">
        <f t="shared" si="128"/>
        <v>b</v>
      </c>
      <c r="B298" s="1"/>
      <c r="C298" s="8" t="s">
        <v>11</v>
      </c>
      <c r="D298" s="17"/>
      <c r="E298" s="17"/>
      <c r="F298" s="18"/>
      <c r="G298" s="6">
        <f t="shared" si="136"/>
        <v>0</v>
      </c>
      <c r="H298" s="19"/>
      <c r="I298" s="19"/>
      <c r="J298" s="19"/>
      <c r="K298" s="19"/>
      <c r="L298" s="48">
        <f t="shared" si="137"/>
        <v>0</v>
      </c>
      <c r="M298" s="19"/>
      <c r="N298" s="19"/>
      <c r="O298" s="19"/>
      <c r="P298" s="19"/>
      <c r="R298" s="9" t="str">
        <f t="shared" si="126"/>
        <v xml:space="preserve"> </v>
      </c>
      <c r="S298" s="9" t="str">
        <f t="shared" si="127"/>
        <v xml:space="preserve"> </v>
      </c>
      <c r="T298" s="50" t="s">
        <v>166</v>
      </c>
    </row>
    <row r="299" spans="1:20" ht="30" hidden="1" x14ac:dyDescent="0.25">
      <c r="A299" s="9" t="str">
        <f t="shared" si="128"/>
        <v>b</v>
      </c>
      <c r="B299" s="1"/>
      <c r="C299" s="8" t="s">
        <v>12</v>
      </c>
      <c r="D299" s="17"/>
      <c r="E299" s="17"/>
      <c r="F299" s="18"/>
      <c r="G299" s="6">
        <f t="shared" si="136"/>
        <v>0</v>
      </c>
      <c r="H299" s="19"/>
      <c r="I299" s="19"/>
      <c r="J299" s="19"/>
      <c r="K299" s="19"/>
      <c r="L299" s="48">
        <f t="shared" si="137"/>
        <v>0</v>
      </c>
      <c r="M299" s="19"/>
      <c r="N299" s="19"/>
      <c r="O299" s="19"/>
      <c r="P299" s="19"/>
      <c r="R299" s="9" t="str">
        <f t="shared" si="126"/>
        <v xml:space="preserve"> </v>
      </c>
      <c r="S299" s="9" t="str">
        <f t="shared" si="127"/>
        <v xml:space="preserve"> </v>
      </c>
      <c r="T299" s="50" t="s">
        <v>166</v>
      </c>
    </row>
    <row r="300" spans="1:20" hidden="1" x14ac:dyDescent="0.25">
      <c r="A300" s="9" t="str">
        <f t="shared" si="128"/>
        <v>b</v>
      </c>
      <c r="B300" s="1"/>
      <c r="C300" s="7" t="s">
        <v>13</v>
      </c>
      <c r="D300" s="17"/>
      <c r="E300" s="17"/>
      <c r="F300" s="18"/>
      <c r="G300" s="6">
        <f t="shared" si="136"/>
        <v>0</v>
      </c>
      <c r="H300" s="19"/>
      <c r="I300" s="19"/>
      <c r="J300" s="19"/>
      <c r="K300" s="19"/>
      <c r="L300" s="48">
        <f t="shared" si="137"/>
        <v>0</v>
      </c>
      <c r="M300" s="19"/>
      <c r="N300" s="19"/>
      <c r="O300" s="19"/>
      <c r="P300" s="19"/>
      <c r="R300" s="9" t="str">
        <f t="shared" si="126"/>
        <v xml:space="preserve"> </v>
      </c>
      <c r="S300" s="9" t="str">
        <f t="shared" si="127"/>
        <v xml:space="preserve"> </v>
      </c>
      <c r="T300" s="50" t="s">
        <v>166</v>
      </c>
    </row>
    <row r="301" spans="1:20" s="9" customFormat="1" ht="30" x14ac:dyDescent="0.25">
      <c r="A301" s="9" t="str">
        <f t="shared" si="128"/>
        <v>a</v>
      </c>
      <c r="B301" s="1" t="s">
        <v>68</v>
      </c>
      <c r="C301" s="5" t="s">
        <v>69</v>
      </c>
      <c r="D301" s="15">
        <f>D302+D311</f>
        <v>1200000</v>
      </c>
      <c r="E301" s="15">
        <f>E302+E311</f>
        <v>0</v>
      </c>
      <c r="F301" s="16">
        <f>F302+F311</f>
        <v>0</v>
      </c>
      <c r="G301" s="4">
        <f t="shared" si="136"/>
        <v>1200000</v>
      </c>
      <c r="H301" s="1">
        <f t="shared" ref="H301:P301" si="145">H302+H311</f>
        <v>300000</v>
      </c>
      <c r="I301" s="1">
        <f t="shared" si="145"/>
        <v>300000</v>
      </c>
      <c r="J301" s="1">
        <f t="shared" si="145"/>
        <v>300000</v>
      </c>
      <c r="K301" s="1">
        <f t="shared" si="145"/>
        <v>300000</v>
      </c>
      <c r="L301" s="47">
        <f t="shared" si="137"/>
        <v>0</v>
      </c>
      <c r="M301" s="1">
        <f t="shared" si="145"/>
        <v>0</v>
      </c>
      <c r="N301" s="1">
        <f t="shared" si="145"/>
        <v>0</v>
      </c>
      <c r="O301" s="1">
        <f t="shared" si="145"/>
        <v>0</v>
      </c>
      <c r="P301" s="1">
        <f t="shared" si="145"/>
        <v>0</v>
      </c>
      <c r="R301" s="9" t="str">
        <f t="shared" si="126"/>
        <v xml:space="preserve"> </v>
      </c>
      <c r="S301" s="9" t="str">
        <f t="shared" si="127"/>
        <v xml:space="preserve"> </v>
      </c>
      <c r="T301" s="50" t="s">
        <v>166</v>
      </c>
    </row>
    <row r="302" spans="1:20" x14ac:dyDescent="0.25">
      <c r="A302" s="9" t="str">
        <f t="shared" si="128"/>
        <v>a</v>
      </c>
      <c r="B302" s="1"/>
      <c r="C302" s="2" t="s">
        <v>4</v>
      </c>
      <c r="D302" s="17">
        <f>SUM(D303:D308)</f>
        <v>1200000</v>
      </c>
      <c r="E302" s="17">
        <f>SUM(E303:E308)</f>
        <v>0</v>
      </c>
      <c r="F302" s="18">
        <f>SUM(F303:F308)</f>
        <v>0</v>
      </c>
      <c r="G302" s="6">
        <f t="shared" si="136"/>
        <v>1200000</v>
      </c>
      <c r="H302" s="3">
        <f t="shared" ref="H302:P302" si="146">SUM(H303:H308)</f>
        <v>300000</v>
      </c>
      <c r="I302" s="3">
        <f t="shared" si="146"/>
        <v>300000</v>
      </c>
      <c r="J302" s="3">
        <f t="shared" si="146"/>
        <v>300000</v>
      </c>
      <c r="K302" s="3">
        <f t="shared" si="146"/>
        <v>300000</v>
      </c>
      <c r="L302" s="48">
        <f t="shared" si="137"/>
        <v>0</v>
      </c>
      <c r="M302" s="3">
        <f t="shared" si="146"/>
        <v>0</v>
      </c>
      <c r="N302" s="3">
        <f t="shared" si="146"/>
        <v>0</v>
      </c>
      <c r="O302" s="3">
        <f t="shared" si="146"/>
        <v>0</v>
      </c>
      <c r="P302" s="3">
        <f t="shared" si="146"/>
        <v>0</v>
      </c>
      <c r="R302" s="9" t="str">
        <f t="shared" si="126"/>
        <v xml:space="preserve"> </v>
      </c>
      <c r="S302" s="9" t="str">
        <f t="shared" si="127"/>
        <v xml:space="preserve"> </v>
      </c>
      <c r="T302" s="50" t="s">
        <v>166</v>
      </c>
    </row>
    <row r="303" spans="1:20" hidden="1" x14ac:dyDescent="0.25">
      <c r="A303" s="9" t="str">
        <f t="shared" si="128"/>
        <v>b</v>
      </c>
      <c r="B303" s="1"/>
      <c r="C303" s="7" t="s">
        <v>5</v>
      </c>
      <c r="D303" s="17"/>
      <c r="E303" s="17"/>
      <c r="F303" s="18"/>
      <c r="G303" s="6">
        <f t="shared" si="136"/>
        <v>0</v>
      </c>
      <c r="H303" s="19"/>
      <c r="I303" s="19"/>
      <c r="J303" s="19"/>
      <c r="K303" s="19"/>
      <c r="L303" s="48">
        <f t="shared" si="137"/>
        <v>0</v>
      </c>
      <c r="M303" s="19"/>
      <c r="N303" s="19"/>
      <c r="O303" s="19"/>
      <c r="P303" s="19"/>
      <c r="R303" s="9" t="str">
        <f t="shared" si="126"/>
        <v xml:space="preserve"> </v>
      </c>
      <c r="S303" s="9" t="str">
        <f t="shared" si="127"/>
        <v xml:space="preserve"> </v>
      </c>
      <c r="T303" s="50" t="s">
        <v>166</v>
      </c>
    </row>
    <row r="304" spans="1:20" x14ac:dyDescent="0.25">
      <c r="A304" s="9" t="str">
        <f t="shared" si="128"/>
        <v>a</v>
      </c>
      <c r="B304" s="1"/>
      <c r="C304" s="7" t="s">
        <v>6</v>
      </c>
      <c r="D304" s="17">
        <v>1200000</v>
      </c>
      <c r="E304" s="17"/>
      <c r="F304" s="18"/>
      <c r="G304" s="6">
        <f t="shared" si="136"/>
        <v>1200000</v>
      </c>
      <c r="H304" s="19">
        <v>300000</v>
      </c>
      <c r="I304" s="19">
        <v>300000</v>
      </c>
      <c r="J304" s="19">
        <v>300000</v>
      </c>
      <c r="K304" s="19">
        <v>300000</v>
      </c>
      <c r="L304" s="48">
        <f t="shared" si="137"/>
        <v>0</v>
      </c>
      <c r="M304" s="19"/>
      <c r="N304" s="19"/>
      <c r="O304" s="19"/>
      <c r="P304" s="19"/>
      <c r="R304" s="9" t="str">
        <f t="shared" si="126"/>
        <v xml:space="preserve"> </v>
      </c>
      <c r="S304" s="9" t="str">
        <f t="shared" si="127"/>
        <v xml:space="preserve"> </v>
      </c>
      <c r="T304" s="50" t="s">
        <v>166</v>
      </c>
    </row>
    <row r="305" spans="1:20" hidden="1" x14ac:dyDescent="0.25">
      <c r="A305" s="9" t="str">
        <f t="shared" si="128"/>
        <v>b</v>
      </c>
      <c r="B305" s="1"/>
      <c r="C305" s="7" t="s">
        <v>7</v>
      </c>
      <c r="D305" s="17"/>
      <c r="E305" s="17"/>
      <c r="F305" s="18"/>
      <c r="G305" s="6">
        <f t="shared" si="136"/>
        <v>0</v>
      </c>
      <c r="H305" s="19"/>
      <c r="I305" s="19"/>
      <c r="J305" s="19"/>
      <c r="K305" s="19"/>
      <c r="L305" s="48">
        <f t="shared" si="137"/>
        <v>0</v>
      </c>
      <c r="M305" s="19"/>
      <c r="N305" s="19"/>
      <c r="O305" s="19"/>
      <c r="P305" s="19"/>
      <c r="R305" s="9" t="str">
        <f t="shared" si="126"/>
        <v xml:space="preserve"> </v>
      </c>
      <c r="S305" s="9" t="str">
        <f t="shared" si="127"/>
        <v xml:space="preserve"> </v>
      </c>
      <c r="T305" s="50" t="s">
        <v>166</v>
      </c>
    </row>
    <row r="306" spans="1:20" hidden="1" x14ac:dyDescent="0.25">
      <c r="A306" s="9" t="str">
        <f t="shared" si="128"/>
        <v>b</v>
      </c>
      <c r="B306" s="1"/>
      <c r="C306" s="7" t="s">
        <v>8</v>
      </c>
      <c r="D306" s="17"/>
      <c r="E306" s="17"/>
      <c r="F306" s="18"/>
      <c r="G306" s="6">
        <f t="shared" si="136"/>
        <v>0</v>
      </c>
      <c r="H306" s="19"/>
      <c r="I306" s="19"/>
      <c r="J306" s="19"/>
      <c r="K306" s="19"/>
      <c r="L306" s="48">
        <f t="shared" si="137"/>
        <v>0</v>
      </c>
      <c r="M306" s="19"/>
      <c r="N306" s="19"/>
      <c r="O306" s="19"/>
      <c r="P306" s="19"/>
      <c r="R306" s="9" t="str">
        <f t="shared" si="126"/>
        <v xml:space="preserve"> </v>
      </c>
      <c r="S306" s="9" t="str">
        <f t="shared" si="127"/>
        <v xml:space="preserve"> </v>
      </c>
      <c r="T306" s="50" t="s">
        <v>166</v>
      </c>
    </row>
    <row r="307" spans="1:20" hidden="1" x14ac:dyDescent="0.25">
      <c r="A307" s="9" t="str">
        <f t="shared" si="128"/>
        <v>b</v>
      </c>
      <c r="B307" s="1"/>
      <c r="C307" s="7" t="s">
        <v>9</v>
      </c>
      <c r="D307" s="17"/>
      <c r="E307" s="17"/>
      <c r="F307" s="18"/>
      <c r="G307" s="6">
        <f t="shared" si="136"/>
        <v>0</v>
      </c>
      <c r="H307" s="19"/>
      <c r="I307" s="19"/>
      <c r="J307" s="19"/>
      <c r="K307" s="19"/>
      <c r="L307" s="48">
        <f t="shared" si="137"/>
        <v>0</v>
      </c>
      <c r="M307" s="19"/>
      <c r="N307" s="19"/>
      <c r="O307" s="19"/>
      <c r="P307" s="19"/>
      <c r="R307" s="9" t="str">
        <f t="shared" si="126"/>
        <v xml:space="preserve"> </v>
      </c>
      <c r="S307" s="9" t="str">
        <f t="shared" si="127"/>
        <v xml:space="preserve"> </v>
      </c>
      <c r="T307" s="50" t="s">
        <v>166</v>
      </c>
    </row>
    <row r="308" spans="1:20" hidden="1" x14ac:dyDescent="0.25">
      <c r="A308" s="9" t="str">
        <f t="shared" si="128"/>
        <v>b</v>
      </c>
      <c r="B308" s="1"/>
      <c r="C308" s="7" t="s">
        <v>10</v>
      </c>
      <c r="D308" s="17">
        <f>SUM(D309:D310)</f>
        <v>0</v>
      </c>
      <c r="E308" s="17">
        <f>SUM(E309:E310)</f>
        <v>0</v>
      </c>
      <c r="F308" s="18">
        <f>SUM(F309:F310)</f>
        <v>0</v>
      </c>
      <c r="G308" s="6">
        <f t="shared" si="136"/>
        <v>0</v>
      </c>
      <c r="H308" s="3">
        <f t="shared" ref="H308:P308" si="147">SUM(H309:H310)</f>
        <v>0</v>
      </c>
      <c r="I308" s="3">
        <f t="shared" si="147"/>
        <v>0</v>
      </c>
      <c r="J308" s="3">
        <f t="shared" si="147"/>
        <v>0</v>
      </c>
      <c r="K308" s="3">
        <f t="shared" si="147"/>
        <v>0</v>
      </c>
      <c r="L308" s="48">
        <f t="shared" si="137"/>
        <v>0</v>
      </c>
      <c r="M308" s="3">
        <f t="shared" si="147"/>
        <v>0</v>
      </c>
      <c r="N308" s="3">
        <f t="shared" si="147"/>
        <v>0</v>
      </c>
      <c r="O308" s="3">
        <f t="shared" si="147"/>
        <v>0</v>
      </c>
      <c r="P308" s="3">
        <f t="shared" si="147"/>
        <v>0</v>
      </c>
      <c r="R308" s="9" t="str">
        <f t="shared" si="126"/>
        <v xml:space="preserve"> </v>
      </c>
      <c r="S308" s="9" t="str">
        <f t="shared" si="127"/>
        <v xml:space="preserve"> </v>
      </c>
      <c r="T308" s="50" t="s">
        <v>166</v>
      </c>
    </row>
    <row r="309" spans="1:20" ht="30" hidden="1" x14ac:dyDescent="0.25">
      <c r="A309" s="9" t="str">
        <f t="shared" si="128"/>
        <v>b</v>
      </c>
      <c r="B309" s="1"/>
      <c r="C309" s="8" t="s">
        <v>11</v>
      </c>
      <c r="D309" s="17"/>
      <c r="E309" s="17"/>
      <c r="F309" s="18"/>
      <c r="G309" s="6">
        <f t="shared" si="136"/>
        <v>0</v>
      </c>
      <c r="H309" s="19"/>
      <c r="I309" s="19"/>
      <c r="J309" s="19"/>
      <c r="K309" s="19"/>
      <c r="L309" s="48">
        <f t="shared" si="137"/>
        <v>0</v>
      </c>
      <c r="M309" s="19"/>
      <c r="N309" s="19"/>
      <c r="O309" s="19"/>
      <c r="P309" s="19"/>
      <c r="R309" s="9" t="str">
        <f t="shared" si="126"/>
        <v xml:space="preserve"> </v>
      </c>
      <c r="S309" s="9" t="str">
        <f t="shared" si="127"/>
        <v xml:space="preserve"> </v>
      </c>
      <c r="T309" s="50" t="s">
        <v>166</v>
      </c>
    </row>
    <row r="310" spans="1:20" ht="30" hidden="1" x14ac:dyDescent="0.25">
      <c r="A310" s="9" t="str">
        <f t="shared" si="128"/>
        <v>b</v>
      </c>
      <c r="B310" s="1"/>
      <c r="C310" s="8" t="s">
        <v>12</v>
      </c>
      <c r="D310" s="17"/>
      <c r="E310" s="17"/>
      <c r="F310" s="18"/>
      <c r="G310" s="6">
        <f t="shared" si="136"/>
        <v>0</v>
      </c>
      <c r="H310" s="19"/>
      <c r="I310" s="19"/>
      <c r="J310" s="19"/>
      <c r="K310" s="19"/>
      <c r="L310" s="48">
        <f t="shared" si="137"/>
        <v>0</v>
      </c>
      <c r="M310" s="19"/>
      <c r="N310" s="19"/>
      <c r="O310" s="19"/>
      <c r="P310" s="19"/>
      <c r="R310" s="9" t="str">
        <f t="shared" ref="R310:R373" si="148">IF(D310-G310=0," ","შეცდომა")</f>
        <v xml:space="preserve"> </v>
      </c>
      <c r="S310" s="9" t="str">
        <f t="shared" ref="S310:S373" si="149">IF(E310-L310=0," ","შეცდომა")</f>
        <v xml:space="preserve"> </v>
      </c>
      <c r="T310" s="50" t="s">
        <v>166</v>
      </c>
    </row>
    <row r="311" spans="1:20" hidden="1" x14ac:dyDescent="0.25">
      <c r="A311" s="9" t="str">
        <f t="shared" ref="A311:A374" si="150">IF(D311+E311&gt;0,"a","b")</f>
        <v>b</v>
      </c>
      <c r="B311" s="1"/>
      <c r="C311" s="7" t="s">
        <v>13</v>
      </c>
      <c r="D311" s="17"/>
      <c r="E311" s="17"/>
      <c r="F311" s="18"/>
      <c r="G311" s="6">
        <f t="shared" si="136"/>
        <v>0</v>
      </c>
      <c r="H311" s="19"/>
      <c r="I311" s="19"/>
      <c r="J311" s="19"/>
      <c r="K311" s="19"/>
      <c r="L311" s="48">
        <f t="shared" si="137"/>
        <v>0</v>
      </c>
      <c r="M311" s="19"/>
      <c r="N311" s="19"/>
      <c r="O311" s="19"/>
      <c r="P311" s="19"/>
      <c r="R311" s="9" t="str">
        <f t="shared" si="148"/>
        <v xml:space="preserve"> </v>
      </c>
      <c r="S311" s="9" t="str">
        <f t="shared" si="149"/>
        <v xml:space="preserve"> </v>
      </c>
      <c r="T311" s="50" t="s">
        <v>166</v>
      </c>
    </row>
    <row r="312" spans="1:20" s="9" customFormat="1" ht="30" x14ac:dyDescent="0.25">
      <c r="A312" s="9" t="str">
        <f t="shared" si="150"/>
        <v>a</v>
      </c>
      <c r="B312" s="1" t="s">
        <v>70</v>
      </c>
      <c r="C312" s="5" t="s">
        <v>71</v>
      </c>
      <c r="D312" s="15">
        <f>D313+D322</f>
        <v>2276000</v>
      </c>
      <c r="E312" s="15">
        <f>E313+E322</f>
        <v>0</v>
      </c>
      <c r="F312" s="16">
        <f>F313+F322</f>
        <v>0</v>
      </c>
      <c r="G312" s="4">
        <f t="shared" si="136"/>
        <v>2276000</v>
      </c>
      <c r="H312" s="1">
        <f t="shared" ref="H312:P312" si="151">H313+H322</f>
        <v>569000</v>
      </c>
      <c r="I312" s="1">
        <f t="shared" si="151"/>
        <v>569000</v>
      </c>
      <c r="J312" s="1">
        <f t="shared" si="151"/>
        <v>569000</v>
      </c>
      <c r="K312" s="1">
        <f t="shared" si="151"/>
        <v>569000</v>
      </c>
      <c r="L312" s="47">
        <f t="shared" si="137"/>
        <v>0</v>
      </c>
      <c r="M312" s="1">
        <f t="shared" si="151"/>
        <v>0</v>
      </c>
      <c r="N312" s="1">
        <f t="shared" si="151"/>
        <v>0</v>
      </c>
      <c r="O312" s="1">
        <f t="shared" si="151"/>
        <v>0</v>
      </c>
      <c r="P312" s="1">
        <f t="shared" si="151"/>
        <v>0</v>
      </c>
      <c r="R312" s="9" t="str">
        <f t="shared" si="148"/>
        <v xml:space="preserve"> </v>
      </c>
      <c r="S312" s="9" t="str">
        <f t="shared" si="149"/>
        <v xml:space="preserve"> </v>
      </c>
      <c r="T312" s="50" t="s">
        <v>166</v>
      </c>
    </row>
    <row r="313" spans="1:20" x14ac:dyDescent="0.25">
      <c r="A313" s="9" t="str">
        <f t="shared" si="150"/>
        <v>a</v>
      </c>
      <c r="B313" s="1"/>
      <c r="C313" s="2" t="s">
        <v>4</v>
      </c>
      <c r="D313" s="17">
        <f>SUM(D314:D319)</f>
        <v>2276000</v>
      </c>
      <c r="E313" s="17">
        <f>SUM(E314:E319)</f>
        <v>0</v>
      </c>
      <c r="F313" s="18">
        <f>SUM(F314:F319)</f>
        <v>0</v>
      </c>
      <c r="G313" s="6">
        <f t="shared" si="136"/>
        <v>2276000</v>
      </c>
      <c r="H313" s="3">
        <f t="shared" ref="H313:P313" si="152">SUM(H314:H319)</f>
        <v>569000</v>
      </c>
      <c r="I313" s="3">
        <f t="shared" si="152"/>
        <v>569000</v>
      </c>
      <c r="J313" s="3">
        <f t="shared" si="152"/>
        <v>569000</v>
      </c>
      <c r="K313" s="3">
        <f t="shared" si="152"/>
        <v>569000</v>
      </c>
      <c r="L313" s="48">
        <f t="shared" si="137"/>
        <v>0</v>
      </c>
      <c r="M313" s="3">
        <f t="shared" si="152"/>
        <v>0</v>
      </c>
      <c r="N313" s="3">
        <f t="shared" si="152"/>
        <v>0</v>
      </c>
      <c r="O313" s="3">
        <f t="shared" si="152"/>
        <v>0</v>
      </c>
      <c r="P313" s="3">
        <f t="shared" si="152"/>
        <v>0</v>
      </c>
      <c r="R313" s="9" t="str">
        <f t="shared" si="148"/>
        <v xml:space="preserve"> </v>
      </c>
      <c r="S313" s="9" t="str">
        <f t="shared" si="149"/>
        <v xml:space="preserve"> </v>
      </c>
      <c r="T313" s="50" t="s">
        <v>166</v>
      </c>
    </row>
    <row r="314" spans="1:20" hidden="1" x14ac:dyDescent="0.25">
      <c r="A314" s="9" t="str">
        <f t="shared" si="150"/>
        <v>b</v>
      </c>
      <c r="B314" s="1"/>
      <c r="C314" s="7" t="s">
        <v>5</v>
      </c>
      <c r="D314" s="17"/>
      <c r="E314" s="17"/>
      <c r="F314" s="18"/>
      <c r="G314" s="6">
        <f t="shared" si="136"/>
        <v>0</v>
      </c>
      <c r="H314" s="19"/>
      <c r="I314" s="19"/>
      <c r="J314" s="19"/>
      <c r="K314" s="19"/>
      <c r="L314" s="48">
        <f t="shared" si="137"/>
        <v>0</v>
      </c>
      <c r="M314" s="19"/>
      <c r="N314" s="19"/>
      <c r="O314" s="19"/>
      <c r="P314" s="19"/>
      <c r="R314" s="9" t="str">
        <f t="shared" si="148"/>
        <v xml:space="preserve"> </v>
      </c>
      <c r="S314" s="9" t="str">
        <f t="shared" si="149"/>
        <v xml:space="preserve"> </v>
      </c>
      <c r="T314" s="50" t="s">
        <v>166</v>
      </c>
    </row>
    <row r="315" spans="1:20" hidden="1" x14ac:dyDescent="0.25">
      <c r="A315" s="9" t="str">
        <f t="shared" si="150"/>
        <v>b</v>
      </c>
      <c r="B315" s="1"/>
      <c r="C315" s="7" t="s">
        <v>6</v>
      </c>
      <c r="D315" s="17"/>
      <c r="E315" s="17"/>
      <c r="F315" s="18"/>
      <c r="G315" s="6">
        <f t="shared" si="136"/>
        <v>0</v>
      </c>
      <c r="H315" s="19"/>
      <c r="I315" s="19"/>
      <c r="J315" s="19"/>
      <c r="K315" s="19"/>
      <c r="L315" s="48">
        <f t="shared" si="137"/>
        <v>0</v>
      </c>
      <c r="M315" s="19"/>
      <c r="N315" s="19"/>
      <c r="O315" s="19"/>
      <c r="P315" s="19"/>
      <c r="R315" s="9" t="str">
        <f t="shared" si="148"/>
        <v xml:space="preserve"> </v>
      </c>
      <c r="S315" s="9" t="str">
        <f t="shared" si="149"/>
        <v xml:space="preserve"> </v>
      </c>
      <c r="T315" s="50" t="s">
        <v>166</v>
      </c>
    </row>
    <row r="316" spans="1:20" hidden="1" x14ac:dyDescent="0.25">
      <c r="A316" s="9" t="str">
        <f t="shared" si="150"/>
        <v>b</v>
      </c>
      <c r="B316" s="1"/>
      <c r="C316" s="7" t="s">
        <v>7</v>
      </c>
      <c r="D316" s="17"/>
      <c r="E316" s="17"/>
      <c r="F316" s="18"/>
      <c r="G316" s="6">
        <f t="shared" si="136"/>
        <v>0</v>
      </c>
      <c r="H316" s="19"/>
      <c r="I316" s="19"/>
      <c r="J316" s="19"/>
      <c r="K316" s="19"/>
      <c r="L316" s="48">
        <f t="shared" si="137"/>
        <v>0</v>
      </c>
      <c r="M316" s="19"/>
      <c r="N316" s="19"/>
      <c r="O316" s="19"/>
      <c r="P316" s="19"/>
      <c r="R316" s="9" t="str">
        <f t="shared" si="148"/>
        <v xml:space="preserve"> </v>
      </c>
      <c r="S316" s="9" t="str">
        <f t="shared" si="149"/>
        <v xml:space="preserve"> </v>
      </c>
      <c r="T316" s="50" t="s">
        <v>166</v>
      </c>
    </row>
    <row r="317" spans="1:20" hidden="1" x14ac:dyDescent="0.25">
      <c r="A317" s="9" t="str">
        <f t="shared" si="150"/>
        <v>b</v>
      </c>
      <c r="B317" s="1"/>
      <c r="C317" s="7" t="s">
        <v>8</v>
      </c>
      <c r="D317" s="17"/>
      <c r="E317" s="17"/>
      <c r="F317" s="18"/>
      <c r="G317" s="6">
        <f t="shared" si="136"/>
        <v>0</v>
      </c>
      <c r="H317" s="19"/>
      <c r="I317" s="19"/>
      <c r="J317" s="19"/>
      <c r="K317" s="19"/>
      <c r="L317" s="48">
        <f t="shared" si="137"/>
        <v>0</v>
      </c>
      <c r="M317" s="19"/>
      <c r="N317" s="19"/>
      <c r="O317" s="19"/>
      <c r="P317" s="19"/>
      <c r="R317" s="9" t="str">
        <f t="shared" si="148"/>
        <v xml:space="preserve"> </v>
      </c>
      <c r="S317" s="9" t="str">
        <f t="shared" si="149"/>
        <v xml:space="preserve"> </v>
      </c>
      <c r="T317" s="50" t="s">
        <v>166</v>
      </c>
    </row>
    <row r="318" spans="1:20" x14ac:dyDescent="0.25">
      <c r="A318" s="9" t="str">
        <f t="shared" si="150"/>
        <v>a</v>
      </c>
      <c r="B318" s="1"/>
      <c r="C318" s="7" t="s">
        <v>9</v>
      </c>
      <c r="D318" s="17">
        <v>2276000</v>
      </c>
      <c r="E318" s="17"/>
      <c r="F318" s="18"/>
      <c r="G318" s="6">
        <f t="shared" si="136"/>
        <v>2276000</v>
      </c>
      <c r="H318" s="19">
        <v>569000</v>
      </c>
      <c r="I318" s="19">
        <v>569000</v>
      </c>
      <c r="J318" s="19">
        <v>569000</v>
      </c>
      <c r="K318" s="19">
        <v>569000</v>
      </c>
      <c r="L318" s="48">
        <f t="shared" si="137"/>
        <v>0</v>
      </c>
      <c r="M318" s="19"/>
      <c r="N318" s="19"/>
      <c r="O318" s="19"/>
      <c r="P318" s="19"/>
      <c r="R318" s="9" t="str">
        <f t="shared" si="148"/>
        <v xml:space="preserve"> </v>
      </c>
      <c r="S318" s="9" t="str">
        <f t="shared" si="149"/>
        <v xml:space="preserve"> </v>
      </c>
      <c r="T318" s="50" t="s">
        <v>166</v>
      </c>
    </row>
    <row r="319" spans="1:20" hidden="1" x14ac:dyDescent="0.25">
      <c r="A319" s="9" t="str">
        <f t="shared" si="150"/>
        <v>b</v>
      </c>
      <c r="B319" s="1"/>
      <c r="C319" s="7" t="s">
        <v>10</v>
      </c>
      <c r="D319" s="17">
        <f>SUM(D320:D321)</f>
        <v>0</v>
      </c>
      <c r="E319" s="17">
        <f>SUM(E320:E321)</f>
        <v>0</v>
      </c>
      <c r="F319" s="18">
        <f>SUM(F320:F321)</f>
        <v>0</v>
      </c>
      <c r="G319" s="6">
        <f t="shared" si="136"/>
        <v>0</v>
      </c>
      <c r="H319" s="3">
        <f t="shared" ref="H319:P319" si="153">SUM(H320:H321)</f>
        <v>0</v>
      </c>
      <c r="I319" s="3">
        <f t="shared" si="153"/>
        <v>0</v>
      </c>
      <c r="J319" s="3">
        <f t="shared" si="153"/>
        <v>0</v>
      </c>
      <c r="K319" s="3">
        <f t="shared" si="153"/>
        <v>0</v>
      </c>
      <c r="L319" s="48">
        <f t="shared" si="137"/>
        <v>0</v>
      </c>
      <c r="M319" s="3">
        <f t="shared" si="153"/>
        <v>0</v>
      </c>
      <c r="N319" s="3">
        <f t="shared" si="153"/>
        <v>0</v>
      </c>
      <c r="O319" s="3">
        <f t="shared" si="153"/>
        <v>0</v>
      </c>
      <c r="P319" s="3">
        <f t="shared" si="153"/>
        <v>0</v>
      </c>
      <c r="R319" s="9" t="str">
        <f t="shared" si="148"/>
        <v xml:space="preserve"> </v>
      </c>
      <c r="S319" s="9" t="str">
        <f t="shared" si="149"/>
        <v xml:space="preserve"> </v>
      </c>
      <c r="T319" s="50" t="s">
        <v>166</v>
      </c>
    </row>
    <row r="320" spans="1:20" ht="30" hidden="1" x14ac:dyDescent="0.25">
      <c r="A320" s="9" t="str">
        <f t="shared" si="150"/>
        <v>b</v>
      </c>
      <c r="B320" s="1"/>
      <c r="C320" s="8" t="s">
        <v>11</v>
      </c>
      <c r="D320" s="17"/>
      <c r="E320" s="17"/>
      <c r="F320" s="18"/>
      <c r="G320" s="6">
        <f t="shared" si="136"/>
        <v>0</v>
      </c>
      <c r="H320" s="19"/>
      <c r="I320" s="19"/>
      <c r="J320" s="19"/>
      <c r="K320" s="19"/>
      <c r="L320" s="48">
        <f t="shared" si="137"/>
        <v>0</v>
      </c>
      <c r="M320" s="19"/>
      <c r="N320" s="19"/>
      <c r="O320" s="19"/>
      <c r="P320" s="19"/>
      <c r="R320" s="9" t="str">
        <f t="shared" si="148"/>
        <v xml:space="preserve"> </v>
      </c>
      <c r="S320" s="9" t="str">
        <f t="shared" si="149"/>
        <v xml:space="preserve"> </v>
      </c>
      <c r="T320" s="50" t="s">
        <v>166</v>
      </c>
    </row>
    <row r="321" spans="1:20" ht="30" hidden="1" x14ac:dyDescent="0.25">
      <c r="A321" s="9" t="str">
        <f t="shared" si="150"/>
        <v>b</v>
      </c>
      <c r="B321" s="1"/>
      <c r="C321" s="8" t="s">
        <v>12</v>
      </c>
      <c r="D321" s="17"/>
      <c r="E321" s="17"/>
      <c r="F321" s="18"/>
      <c r="G321" s="6">
        <f t="shared" si="136"/>
        <v>0</v>
      </c>
      <c r="H321" s="19"/>
      <c r="I321" s="19"/>
      <c r="J321" s="19"/>
      <c r="K321" s="19"/>
      <c r="L321" s="48">
        <f t="shared" si="137"/>
        <v>0</v>
      </c>
      <c r="M321" s="19"/>
      <c r="N321" s="19"/>
      <c r="O321" s="19"/>
      <c r="P321" s="19"/>
      <c r="R321" s="9" t="str">
        <f t="shared" si="148"/>
        <v xml:space="preserve"> </v>
      </c>
      <c r="S321" s="9" t="str">
        <f t="shared" si="149"/>
        <v xml:space="preserve"> </v>
      </c>
      <c r="T321" s="50" t="s">
        <v>166</v>
      </c>
    </row>
    <row r="322" spans="1:20" hidden="1" x14ac:dyDescent="0.25">
      <c r="A322" s="9" t="str">
        <f t="shared" si="150"/>
        <v>b</v>
      </c>
      <c r="B322" s="1"/>
      <c r="C322" s="7" t="s">
        <v>13</v>
      </c>
      <c r="D322" s="17"/>
      <c r="E322" s="17"/>
      <c r="F322" s="18"/>
      <c r="G322" s="6">
        <f t="shared" si="136"/>
        <v>0</v>
      </c>
      <c r="H322" s="19"/>
      <c r="I322" s="19"/>
      <c r="J322" s="19"/>
      <c r="K322" s="19"/>
      <c r="L322" s="48">
        <f t="shared" si="137"/>
        <v>0</v>
      </c>
      <c r="M322" s="19"/>
      <c r="N322" s="19"/>
      <c r="O322" s="19"/>
      <c r="P322" s="19"/>
      <c r="R322" s="9" t="str">
        <f t="shared" si="148"/>
        <v xml:space="preserve"> </v>
      </c>
      <c r="S322" s="9" t="str">
        <f t="shared" si="149"/>
        <v xml:space="preserve"> </v>
      </c>
      <c r="T322" s="50" t="s">
        <v>166</v>
      </c>
    </row>
    <row r="323" spans="1:20" s="9" customFormat="1" ht="45" x14ac:dyDescent="0.25">
      <c r="A323" s="9" t="str">
        <f t="shared" si="150"/>
        <v>a</v>
      </c>
      <c r="B323" s="1" t="s">
        <v>72</v>
      </c>
      <c r="C323" s="5" t="s">
        <v>73</v>
      </c>
      <c r="D323" s="15">
        <f>D324+D333</f>
        <v>262000</v>
      </c>
      <c r="E323" s="15">
        <f>E324+E333</f>
        <v>0</v>
      </c>
      <c r="F323" s="16">
        <f>F324+F333</f>
        <v>0</v>
      </c>
      <c r="G323" s="4">
        <f t="shared" si="136"/>
        <v>262000</v>
      </c>
      <c r="H323" s="1">
        <f t="shared" ref="H323:P323" si="154">H324+H333</f>
        <v>65500</v>
      </c>
      <c r="I323" s="1">
        <f t="shared" si="154"/>
        <v>65500</v>
      </c>
      <c r="J323" s="1">
        <f t="shared" si="154"/>
        <v>65500</v>
      </c>
      <c r="K323" s="1">
        <f t="shared" si="154"/>
        <v>65500</v>
      </c>
      <c r="L323" s="47">
        <f t="shared" si="137"/>
        <v>0</v>
      </c>
      <c r="M323" s="1">
        <f t="shared" si="154"/>
        <v>0</v>
      </c>
      <c r="N323" s="1">
        <f t="shared" si="154"/>
        <v>0</v>
      </c>
      <c r="O323" s="1">
        <f t="shared" si="154"/>
        <v>0</v>
      </c>
      <c r="P323" s="1">
        <f t="shared" si="154"/>
        <v>0</v>
      </c>
      <c r="R323" s="9" t="str">
        <f t="shared" si="148"/>
        <v xml:space="preserve"> </v>
      </c>
      <c r="S323" s="9" t="str">
        <f t="shared" si="149"/>
        <v xml:space="preserve"> </v>
      </c>
      <c r="T323" s="50" t="s">
        <v>166</v>
      </c>
    </row>
    <row r="324" spans="1:20" x14ac:dyDescent="0.25">
      <c r="A324" s="9" t="str">
        <f t="shared" si="150"/>
        <v>a</v>
      </c>
      <c r="B324" s="1"/>
      <c r="C324" s="2" t="s">
        <v>4</v>
      </c>
      <c r="D324" s="17">
        <f>SUM(D325:D330)</f>
        <v>262000</v>
      </c>
      <c r="E324" s="17">
        <f>SUM(E325:E330)</f>
        <v>0</v>
      </c>
      <c r="F324" s="18">
        <f>SUM(F325:F330)</f>
        <v>0</v>
      </c>
      <c r="G324" s="6">
        <f t="shared" si="136"/>
        <v>262000</v>
      </c>
      <c r="H324" s="3">
        <f t="shared" ref="H324:P324" si="155">SUM(H325:H330)</f>
        <v>65500</v>
      </c>
      <c r="I324" s="3">
        <f t="shared" si="155"/>
        <v>65500</v>
      </c>
      <c r="J324" s="3">
        <f t="shared" si="155"/>
        <v>65500</v>
      </c>
      <c r="K324" s="3">
        <f t="shared" si="155"/>
        <v>65500</v>
      </c>
      <c r="L324" s="48">
        <f t="shared" si="137"/>
        <v>0</v>
      </c>
      <c r="M324" s="3">
        <f t="shared" si="155"/>
        <v>0</v>
      </c>
      <c r="N324" s="3">
        <f t="shared" si="155"/>
        <v>0</v>
      </c>
      <c r="O324" s="3">
        <f t="shared" si="155"/>
        <v>0</v>
      </c>
      <c r="P324" s="3">
        <f t="shared" si="155"/>
        <v>0</v>
      </c>
      <c r="R324" s="9" t="str">
        <f t="shared" si="148"/>
        <v xml:space="preserve"> </v>
      </c>
      <c r="S324" s="9" t="str">
        <f t="shared" si="149"/>
        <v xml:space="preserve"> </v>
      </c>
      <c r="T324" s="50" t="s">
        <v>166</v>
      </c>
    </row>
    <row r="325" spans="1:20" hidden="1" x14ac:dyDescent="0.25">
      <c r="A325" s="9" t="str">
        <f t="shared" si="150"/>
        <v>b</v>
      </c>
      <c r="B325" s="1"/>
      <c r="C325" s="7" t="s">
        <v>5</v>
      </c>
      <c r="D325" s="17"/>
      <c r="E325" s="17"/>
      <c r="F325" s="18"/>
      <c r="G325" s="6">
        <f t="shared" si="136"/>
        <v>0</v>
      </c>
      <c r="H325" s="19"/>
      <c r="I325" s="19"/>
      <c r="J325" s="19"/>
      <c r="K325" s="19"/>
      <c r="L325" s="48">
        <f t="shared" si="137"/>
        <v>0</v>
      </c>
      <c r="M325" s="19"/>
      <c r="N325" s="19"/>
      <c r="O325" s="19"/>
      <c r="P325" s="19"/>
      <c r="R325" s="9" t="str">
        <f t="shared" si="148"/>
        <v xml:space="preserve"> </v>
      </c>
      <c r="S325" s="9" t="str">
        <f t="shared" si="149"/>
        <v xml:space="preserve"> </v>
      </c>
      <c r="T325" s="50" t="s">
        <v>166</v>
      </c>
    </row>
    <row r="326" spans="1:20" hidden="1" x14ac:dyDescent="0.25">
      <c r="A326" s="9" t="str">
        <f t="shared" si="150"/>
        <v>b</v>
      </c>
      <c r="B326" s="1"/>
      <c r="C326" s="7" t="s">
        <v>6</v>
      </c>
      <c r="D326" s="17"/>
      <c r="E326" s="17"/>
      <c r="F326" s="18"/>
      <c r="G326" s="6">
        <f t="shared" si="136"/>
        <v>0</v>
      </c>
      <c r="H326" s="19"/>
      <c r="I326" s="19"/>
      <c r="J326" s="19"/>
      <c r="K326" s="19"/>
      <c r="L326" s="48">
        <f t="shared" si="137"/>
        <v>0</v>
      </c>
      <c r="M326" s="19"/>
      <c r="N326" s="19"/>
      <c r="O326" s="19"/>
      <c r="P326" s="19"/>
      <c r="R326" s="9" t="str">
        <f t="shared" si="148"/>
        <v xml:space="preserve"> </v>
      </c>
      <c r="S326" s="9" t="str">
        <f t="shared" si="149"/>
        <v xml:space="preserve"> </v>
      </c>
      <c r="T326" s="50" t="s">
        <v>166</v>
      </c>
    </row>
    <row r="327" spans="1:20" hidden="1" x14ac:dyDescent="0.25">
      <c r="A327" s="9" t="str">
        <f t="shared" si="150"/>
        <v>b</v>
      </c>
      <c r="B327" s="1"/>
      <c r="C327" s="7" t="s">
        <v>7</v>
      </c>
      <c r="D327" s="17"/>
      <c r="E327" s="17"/>
      <c r="F327" s="18"/>
      <c r="G327" s="6">
        <f t="shared" si="136"/>
        <v>0</v>
      </c>
      <c r="H327" s="19"/>
      <c r="I327" s="19"/>
      <c r="J327" s="19"/>
      <c r="K327" s="19"/>
      <c r="L327" s="48">
        <f t="shared" si="137"/>
        <v>0</v>
      </c>
      <c r="M327" s="19"/>
      <c r="N327" s="19"/>
      <c r="O327" s="19"/>
      <c r="P327" s="19"/>
      <c r="R327" s="9" t="str">
        <f t="shared" si="148"/>
        <v xml:space="preserve"> </v>
      </c>
      <c r="S327" s="9" t="str">
        <f t="shared" si="149"/>
        <v xml:space="preserve"> </v>
      </c>
      <c r="T327" s="50" t="s">
        <v>166</v>
      </c>
    </row>
    <row r="328" spans="1:20" hidden="1" x14ac:dyDescent="0.25">
      <c r="A328" s="9" t="str">
        <f t="shared" si="150"/>
        <v>b</v>
      </c>
      <c r="B328" s="1"/>
      <c r="C328" s="7" t="s">
        <v>8</v>
      </c>
      <c r="D328" s="17"/>
      <c r="E328" s="17"/>
      <c r="F328" s="18"/>
      <c r="G328" s="6">
        <f t="shared" si="136"/>
        <v>0</v>
      </c>
      <c r="H328" s="19"/>
      <c r="I328" s="19"/>
      <c r="J328" s="19"/>
      <c r="K328" s="19"/>
      <c r="L328" s="48">
        <f t="shared" si="137"/>
        <v>0</v>
      </c>
      <c r="M328" s="19"/>
      <c r="N328" s="19"/>
      <c r="O328" s="19"/>
      <c r="P328" s="19"/>
      <c r="R328" s="9" t="str">
        <f t="shared" si="148"/>
        <v xml:space="preserve"> </v>
      </c>
      <c r="S328" s="9" t="str">
        <f t="shared" si="149"/>
        <v xml:space="preserve"> </v>
      </c>
      <c r="T328" s="50" t="s">
        <v>166</v>
      </c>
    </row>
    <row r="329" spans="1:20" x14ac:dyDescent="0.25">
      <c r="A329" s="9" t="str">
        <f t="shared" si="150"/>
        <v>a</v>
      </c>
      <c r="B329" s="1"/>
      <c r="C329" s="7" t="s">
        <v>9</v>
      </c>
      <c r="D329" s="17">
        <v>262000</v>
      </c>
      <c r="E329" s="17"/>
      <c r="F329" s="18"/>
      <c r="G329" s="6">
        <f t="shared" si="136"/>
        <v>262000</v>
      </c>
      <c r="H329" s="19">
        <v>65500</v>
      </c>
      <c r="I329" s="19">
        <v>65500</v>
      </c>
      <c r="J329" s="19">
        <v>65500</v>
      </c>
      <c r="K329" s="19">
        <v>65500</v>
      </c>
      <c r="L329" s="48">
        <f t="shared" si="137"/>
        <v>0</v>
      </c>
      <c r="M329" s="19"/>
      <c r="N329" s="19"/>
      <c r="O329" s="19"/>
      <c r="P329" s="19"/>
      <c r="R329" s="9" t="str">
        <f t="shared" si="148"/>
        <v xml:space="preserve"> </v>
      </c>
      <c r="S329" s="9" t="str">
        <f t="shared" si="149"/>
        <v xml:space="preserve"> </v>
      </c>
      <c r="T329" s="50" t="s">
        <v>166</v>
      </c>
    </row>
    <row r="330" spans="1:20" hidden="1" x14ac:dyDescent="0.25">
      <c r="A330" s="9" t="str">
        <f t="shared" si="150"/>
        <v>b</v>
      </c>
      <c r="B330" s="1"/>
      <c r="C330" s="7" t="s">
        <v>10</v>
      </c>
      <c r="D330" s="17">
        <f>SUM(D331:D332)</f>
        <v>0</v>
      </c>
      <c r="E330" s="17">
        <f>SUM(E331:E332)</f>
        <v>0</v>
      </c>
      <c r="F330" s="18">
        <f>SUM(F331:F332)</f>
        <v>0</v>
      </c>
      <c r="G330" s="6">
        <f t="shared" si="136"/>
        <v>0</v>
      </c>
      <c r="H330" s="3">
        <f t="shared" ref="H330:P330" si="156">SUM(H331:H332)</f>
        <v>0</v>
      </c>
      <c r="I330" s="3">
        <f t="shared" si="156"/>
        <v>0</v>
      </c>
      <c r="J330" s="3">
        <f t="shared" si="156"/>
        <v>0</v>
      </c>
      <c r="K330" s="3">
        <f t="shared" si="156"/>
        <v>0</v>
      </c>
      <c r="L330" s="48">
        <f t="shared" si="137"/>
        <v>0</v>
      </c>
      <c r="M330" s="3">
        <f t="shared" si="156"/>
        <v>0</v>
      </c>
      <c r="N330" s="3">
        <f t="shared" si="156"/>
        <v>0</v>
      </c>
      <c r="O330" s="3">
        <f t="shared" si="156"/>
        <v>0</v>
      </c>
      <c r="P330" s="3">
        <f t="shared" si="156"/>
        <v>0</v>
      </c>
      <c r="R330" s="9" t="str">
        <f t="shared" si="148"/>
        <v xml:space="preserve"> </v>
      </c>
      <c r="S330" s="9" t="str">
        <f t="shared" si="149"/>
        <v xml:space="preserve"> </v>
      </c>
      <c r="T330" s="50" t="s">
        <v>166</v>
      </c>
    </row>
    <row r="331" spans="1:20" ht="30" hidden="1" x14ac:dyDescent="0.25">
      <c r="A331" s="9" t="str">
        <f t="shared" si="150"/>
        <v>b</v>
      </c>
      <c r="B331" s="1"/>
      <c r="C331" s="8" t="s">
        <v>11</v>
      </c>
      <c r="D331" s="17"/>
      <c r="E331" s="17"/>
      <c r="F331" s="18"/>
      <c r="G331" s="6">
        <f t="shared" si="136"/>
        <v>0</v>
      </c>
      <c r="H331" s="19"/>
      <c r="I331" s="19"/>
      <c r="J331" s="19"/>
      <c r="K331" s="19"/>
      <c r="L331" s="48">
        <f t="shared" si="137"/>
        <v>0</v>
      </c>
      <c r="M331" s="19"/>
      <c r="N331" s="19"/>
      <c r="O331" s="19"/>
      <c r="P331" s="19"/>
      <c r="R331" s="9" t="str">
        <f t="shared" si="148"/>
        <v xml:space="preserve"> </v>
      </c>
      <c r="S331" s="9" t="str">
        <f t="shared" si="149"/>
        <v xml:space="preserve"> </v>
      </c>
      <c r="T331" s="50" t="s">
        <v>166</v>
      </c>
    </row>
    <row r="332" spans="1:20" ht="30" hidden="1" x14ac:dyDescent="0.25">
      <c r="A332" s="9" t="str">
        <f t="shared" si="150"/>
        <v>b</v>
      </c>
      <c r="B332" s="1"/>
      <c r="C332" s="8" t="s">
        <v>12</v>
      </c>
      <c r="D332" s="17"/>
      <c r="E332" s="17"/>
      <c r="F332" s="18"/>
      <c r="G332" s="6">
        <f t="shared" si="136"/>
        <v>0</v>
      </c>
      <c r="H332" s="19"/>
      <c r="I332" s="19"/>
      <c r="J332" s="19"/>
      <c r="K332" s="19"/>
      <c r="L332" s="48">
        <f t="shared" si="137"/>
        <v>0</v>
      </c>
      <c r="M332" s="19"/>
      <c r="N332" s="19"/>
      <c r="O332" s="19"/>
      <c r="P332" s="19"/>
      <c r="R332" s="9" t="str">
        <f t="shared" si="148"/>
        <v xml:space="preserve"> </v>
      </c>
      <c r="S332" s="9" t="str">
        <f t="shared" si="149"/>
        <v xml:space="preserve"> </v>
      </c>
      <c r="T332" s="50" t="s">
        <v>166</v>
      </c>
    </row>
    <row r="333" spans="1:20" hidden="1" x14ac:dyDescent="0.25">
      <c r="A333" s="9" t="str">
        <f t="shared" si="150"/>
        <v>b</v>
      </c>
      <c r="B333" s="1"/>
      <c r="C333" s="7" t="s">
        <v>13</v>
      </c>
      <c r="D333" s="17"/>
      <c r="E333" s="17"/>
      <c r="F333" s="18"/>
      <c r="G333" s="6">
        <f t="shared" si="136"/>
        <v>0</v>
      </c>
      <c r="H333" s="19"/>
      <c r="I333" s="19"/>
      <c r="J333" s="19"/>
      <c r="K333" s="19"/>
      <c r="L333" s="48">
        <f t="shared" si="137"/>
        <v>0</v>
      </c>
      <c r="M333" s="19"/>
      <c r="N333" s="19"/>
      <c r="O333" s="19"/>
      <c r="P333" s="19"/>
      <c r="R333" s="9" t="str">
        <f t="shared" si="148"/>
        <v xml:space="preserve"> </v>
      </c>
      <c r="S333" s="9" t="str">
        <f t="shared" si="149"/>
        <v xml:space="preserve"> </v>
      </c>
      <c r="T333" s="50" t="s">
        <v>166</v>
      </c>
    </row>
    <row r="334" spans="1:20" s="9" customFormat="1" ht="60" x14ac:dyDescent="0.25">
      <c r="A334" s="9" t="str">
        <f t="shared" si="150"/>
        <v>a</v>
      </c>
      <c r="B334" s="1" t="s">
        <v>74</v>
      </c>
      <c r="C334" s="5" t="s">
        <v>75</v>
      </c>
      <c r="D334" s="15">
        <f>D335+D344</f>
        <v>257000</v>
      </c>
      <c r="E334" s="15">
        <f>E335+E344</f>
        <v>0</v>
      </c>
      <c r="F334" s="16">
        <f>F335+F344</f>
        <v>0</v>
      </c>
      <c r="G334" s="4">
        <f t="shared" ref="G334:G397" si="157">SUM(H334:K334)</f>
        <v>257000</v>
      </c>
      <c r="H334" s="1">
        <f t="shared" ref="H334:P334" si="158">H335+H344</f>
        <v>64250</v>
      </c>
      <c r="I334" s="1">
        <f t="shared" si="158"/>
        <v>64250</v>
      </c>
      <c r="J334" s="1">
        <f t="shared" si="158"/>
        <v>64250</v>
      </c>
      <c r="K334" s="1">
        <f t="shared" si="158"/>
        <v>64250</v>
      </c>
      <c r="L334" s="47">
        <f t="shared" ref="L334:L397" si="159">SUM(M334:P334)</f>
        <v>0</v>
      </c>
      <c r="M334" s="1">
        <f t="shared" si="158"/>
        <v>0</v>
      </c>
      <c r="N334" s="1">
        <f t="shared" si="158"/>
        <v>0</v>
      </c>
      <c r="O334" s="1">
        <f t="shared" si="158"/>
        <v>0</v>
      </c>
      <c r="P334" s="1">
        <f t="shared" si="158"/>
        <v>0</v>
      </c>
      <c r="R334" s="9" t="str">
        <f t="shared" si="148"/>
        <v xml:space="preserve"> </v>
      </c>
      <c r="S334" s="9" t="str">
        <f t="shared" si="149"/>
        <v xml:space="preserve"> </v>
      </c>
      <c r="T334" s="50" t="s">
        <v>166</v>
      </c>
    </row>
    <row r="335" spans="1:20" x14ac:dyDescent="0.25">
      <c r="A335" s="9" t="str">
        <f t="shared" si="150"/>
        <v>a</v>
      </c>
      <c r="B335" s="1"/>
      <c r="C335" s="2" t="s">
        <v>4</v>
      </c>
      <c r="D335" s="17">
        <f>SUM(D336:D341)</f>
        <v>257000</v>
      </c>
      <c r="E335" s="17">
        <f>SUM(E336:E341)</f>
        <v>0</v>
      </c>
      <c r="F335" s="18">
        <f>SUM(F336:F341)</f>
        <v>0</v>
      </c>
      <c r="G335" s="6">
        <f t="shared" si="157"/>
        <v>257000</v>
      </c>
      <c r="H335" s="3">
        <f t="shared" ref="H335:P335" si="160">SUM(H336:H341)</f>
        <v>64250</v>
      </c>
      <c r="I335" s="3">
        <f t="shared" si="160"/>
        <v>64250</v>
      </c>
      <c r="J335" s="3">
        <f t="shared" si="160"/>
        <v>64250</v>
      </c>
      <c r="K335" s="3">
        <f t="shared" si="160"/>
        <v>64250</v>
      </c>
      <c r="L335" s="48">
        <f t="shared" si="159"/>
        <v>0</v>
      </c>
      <c r="M335" s="3">
        <f t="shared" si="160"/>
        <v>0</v>
      </c>
      <c r="N335" s="3">
        <f t="shared" si="160"/>
        <v>0</v>
      </c>
      <c r="O335" s="3">
        <f t="shared" si="160"/>
        <v>0</v>
      </c>
      <c r="P335" s="3">
        <f t="shared" si="160"/>
        <v>0</v>
      </c>
      <c r="R335" s="9" t="str">
        <f t="shared" si="148"/>
        <v xml:space="preserve"> </v>
      </c>
      <c r="S335" s="9" t="str">
        <f t="shared" si="149"/>
        <v xml:space="preserve"> </v>
      </c>
      <c r="T335" s="50" t="s">
        <v>166</v>
      </c>
    </row>
    <row r="336" spans="1:20" hidden="1" x14ac:dyDescent="0.25">
      <c r="A336" s="9" t="str">
        <f t="shared" si="150"/>
        <v>b</v>
      </c>
      <c r="B336" s="1"/>
      <c r="C336" s="7" t="s">
        <v>5</v>
      </c>
      <c r="D336" s="17"/>
      <c r="E336" s="17"/>
      <c r="F336" s="18"/>
      <c r="G336" s="6">
        <f t="shared" si="157"/>
        <v>0</v>
      </c>
      <c r="H336" s="19"/>
      <c r="I336" s="19"/>
      <c r="J336" s="19"/>
      <c r="K336" s="19"/>
      <c r="L336" s="48">
        <f t="shared" si="159"/>
        <v>0</v>
      </c>
      <c r="M336" s="19"/>
      <c r="N336" s="19"/>
      <c r="O336" s="19"/>
      <c r="P336" s="19"/>
      <c r="R336" s="9" t="str">
        <f t="shared" si="148"/>
        <v xml:space="preserve"> </v>
      </c>
      <c r="S336" s="9" t="str">
        <f t="shared" si="149"/>
        <v xml:space="preserve"> </v>
      </c>
      <c r="T336" s="50" t="s">
        <v>166</v>
      </c>
    </row>
    <row r="337" spans="1:20" hidden="1" x14ac:dyDescent="0.25">
      <c r="A337" s="9" t="str">
        <f t="shared" si="150"/>
        <v>b</v>
      </c>
      <c r="B337" s="1"/>
      <c r="C337" s="7" t="s">
        <v>6</v>
      </c>
      <c r="D337" s="17"/>
      <c r="E337" s="17"/>
      <c r="F337" s="18"/>
      <c r="G337" s="6">
        <f t="shared" si="157"/>
        <v>0</v>
      </c>
      <c r="H337" s="19"/>
      <c r="I337" s="19"/>
      <c r="J337" s="19"/>
      <c r="K337" s="19"/>
      <c r="L337" s="48">
        <f t="shared" si="159"/>
        <v>0</v>
      </c>
      <c r="M337" s="19"/>
      <c r="N337" s="19"/>
      <c r="O337" s="19"/>
      <c r="P337" s="19"/>
      <c r="R337" s="9" t="str">
        <f t="shared" si="148"/>
        <v xml:space="preserve"> </v>
      </c>
      <c r="S337" s="9" t="str">
        <f t="shared" si="149"/>
        <v xml:space="preserve"> </v>
      </c>
      <c r="T337" s="50" t="s">
        <v>166</v>
      </c>
    </row>
    <row r="338" spans="1:20" hidden="1" x14ac:dyDescent="0.25">
      <c r="A338" s="9" t="str">
        <f t="shared" si="150"/>
        <v>b</v>
      </c>
      <c r="B338" s="1"/>
      <c r="C338" s="7" t="s">
        <v>7</v>
      </c>
      <c r="D338" s="17"/>
      <c r="E338" s="17"/>
      <c r="F338" s="18"/>
      <c r="G338" s="6">
        <f t="shared" si="157"/>
        <v>0</v>
      </c>
      <c r="H338" s="19"/>
      <c r="I338" s="19"/>
      <c r="J338" s="19"/>
      <c r="K338" s="19"/>
      <c r="L338" s="48">
        <f t="shared" si="159"/>
        <v>0</v>
      </c>
      <c r="M338" s="19"/>
      <c r="N338" s="19"/>
      <c r="O338" s="19"/>
      <c r="P338" s="19"/>
      <c r="R338" s="9" t="str">
        <f t="shared" si="148"/>
        <v xml:space="preserve"> </v>
      </c>
      <c r="S338" s="9" t="str">
        <f t="shared" si="149"/>
        <v xml:space="preserve"> </v>
      </c>
      <c r="T338" s="50" t="s">
        <v>166</v>
      </c>
    </row>
    <row r="339" spans="1:20" hidden="1" x14ac:dyDescent="0.25">
      <c r="A339" s="9" t="str">
        <f t="shared" si="150"/>
        <v>b</v>
      </c>
      <c r="B339" s="1"/>
      <c r="C339" s="7" t="s">
        <v>8</v>
      </c>
      <c r="D339" s="17"/>
      <c r="E339" s="17"/>
      <c r="F339" s="18"/>
      <c r="G339" s="6">
        <f t="shared" si="157"/>
        <v>0</v>
      </c>
      <c r="H339" s="19"/>
      <c r="I339" s="19"/>
      <c r="J339" s="19"/>
      <c r="K339" s="19"/>
      <c r="L339" s="48">
        <f t="shared" si="159"/>
        <v>0</v>
      </c>
      <c r="M339" s="19"/>
      <c r="N339" s="19"/>
      <c r="O339" s="19"/>
      <c r="P339" s="19"/>
      <c r="R339" s="9" t="str">
        <f t="shared" si="148"/>
        <v xml:space="preserve"> </v>
      </c>
      <c r="S339" s="9" t="str">
        <f t="shared" si="149"/>
        <v xml:space="preserve"> </v>
      </c>
      <c r="T339" s="50" t="s">
        <v>166</v>
      </c>
    </row>
    <row r="340" spans="1:20" x14ac:dyDescent="0.25">
      <c r="A340" s="9" t="str">
        <f t="shared" si="150"/>
        <v>a</v>
      </c>
      <c r="B340" s="1"/>
      <c r="C340" s="7" t="s">
        <v>9</v>
      </c>
      <c r="D340" s="17">
        <v>257000</v>
      </c>
      <c r="E340" s="17"/>
      <c r="F340" s="18"/>
      <c r="G340" s="6">
        <f t="shared" si="157"/>
        <v>257000</v>
      </c>
      <c r="H340" s="19">
        <v>64250</v>
      </c>
      <c r="I340" s="19">
        <v>64250</v>
      </c>
      <c r="J340" s="19">
        <v>64250</v>
      </c>
      <c r="K340" s="19">
        <v>64250</v>
      </c>
      <c r="L340" s="48">
        <f t="shared" si="159"/>
        <v>0</v>
      </c>
      <c r="M340" s="19"/>
      <c r="N340" s="19"/>
      <c r="O340" s="19"/>
      <c r="P340" s="19"/>
      <c r="R340" s="9" t="str">
        <f t="shared" si="148"/>
        <v xml:space="preserve"> </v>
      </c>
      <c r="S340" s="9" t="str">
        <f t="shared" si="149"/>
        <v xml:space="preserve"> </v>
      </c>
      <c r="T340" s="50" t="s">
        <v>166</v>
      </c>
    </row>
    <row r="341" spans="1:20" hidden="1" x14ac:dyDescent="0.25">
      <c r="A341" s="9" t="str">
        <f t="shared" si="150"/>
        <v>b</v>
      </c>
      <c r="B341" s="1"/>
      <c r="C341" s="7" t="s">
        <v>10</v>
      </c>
      <c r="D341" s="17">
        <f>SUM(D342:D343)</f>
        <v>0</v>
      </c>
      <c r="E341" s="17">
        <f>SUM(E342:E343)</f>
        <v>0</v>
      </c>
      <c r="F341" s="18">
        <f>SUM(F342:F343)</f>
        <v>0</v>
      </c>
      <c r="G341" s="6">
        <f t="shared" si="157"/>
        <v>0</v>
      </c>
      <c r="H341" s="3">
        <f t="shared" ref="H341:P341" si="161">SUM(H342:H343)</f>
        <v>0</v>
      </c>
      <c r="I341" s="3">
        <f t="shared" si="161"/>
        <v>0</v>
      </c>
      <c r="J341" s="3">
        <f t="shared" si="161"/>
        <v>0</v>
      </c>
      <c r="K341" s="3">
        <f t="shared" si="161"/>
        <v>0</v>
      </c>
      <c r="L341" s="48">
        <f t="shared" si="159"/>
        <v>0</v>
      </c>
      <c r="M341" s="3">
        <f t="shared" si="161"/>
        <v>0</v>
      </c>
      <c r="N341" s="3">
        <f t="shared" si="161"/>
        <v>0</v>
      </c>
      <c r="O341" s="3">
        <f t="shared" si="161"/>
        <v>0</v>
      </c>
      <c r="P341" s="3">
        <f t="shared" si="161"/>
        <v>0</v>
      </c>
      <c r="R341" s="9" t="str">
        <f t="shared" si="148"/>
        <v xml:space="preserve"> </v>
      </c>
      <c r="S341" s="9" t="str">
        <f t="shared" si="149"/>
        <v xml:space="preserve"> </v>
      </c>
      <c r="T341" s="50" t="s">
        <v>166</v>
      </c>
    </row>
    <row r="342" spans="1:20" ht="30" hidden="1" x14ac:dyDescent="0.25">
      <c r="A342" s="9" t="str">
        <f t="shared" si="150"/>
        <v>b</v>
      </c>
      <c r="B342" s="1"/>
      <c r="C342" s="8" t="s">
        <v>11</v>
      </c>
      <c r="D342" s="17"/>
      <c r="E342" s="17"/>
      <c r="F342" s="18"/>
      <c r="G342" s="6">
        <f t="shared" si="157"/>
        <v>0</v>
      </c>
      <c r="H342" s="19"/>
      <c r="I342" s="19"/>
      <c r="J342" s="19"/>
      <c r="K342" s="19"/>
      <c r="L342" s="48">
        <f t="shared" si="159"/>
        <v>0</v>
      </c>
      <c r="M342" s="19"/>
      <c r="N342" s="19"/>
      <c r="O342" s="19"/>
      <c r="P342" s="19"/>
      <c r="R342" s="9" t="str">
        <f t="shared" si="148"/>
        <v xml:space="preserve"> </v>
      </c>
      <c r="S342" s="9" t="str">
        <f t="shared" si="149"/>
        <v xml:space="preserve"> </v>
      </c>
      <c r="T342" s="50" t="s">
        <v>166</v>
      </c>
    </row>
    <row r="343" spans="1:20" ht="30" hidden="1" x14ac:dyDescent="0.25">
      <c r="A343" s="9" t="str">
        <f t="shared" si="150"/>
        <v>b</v>
      </c>
      <c r="B343" s="1"/>
      <c r="C343" s="8" t="s">
        <v>12</v>
      </c>
      <c r="D343" s="17"/>
      <c r="E343" s="17"/>
      <c r="F343" s="18"/>
      <c r="G343" s="6">
        <f t="shared" si="157"/>
        <v>0</v>
      </c>
      <c r="H343" s="19"/>
      <c r="I343" s="19"/>
      <c r="J343" s="19"/>
      <c r="K343" s="19"/>
      <c r="L343" s="48">
        <f t="shared" si="159"/>
        <v>0</v>
      </c>
      <c r="M343" s="19"/>
      <c r="N343" s="19"/>
      <c r="O343" s="19"/>
      <c r="P343" s="19"/>
      <c r="R343" s="9" t="str">
        <f t="shared" si="148"/>
        <v xml:space="preserve"> </v>
      </c>
      <c r="S343" s="9" t="str">
        <f t="shared" si="149"/>
        <v xml:space="preserve"> </v>
      </c>
      <c r="T343" s="50" t="s">
        <v>166</v>
      </c>
    </row>
    <row r="344" spans="1:20" hidden="1" x14ac:dyDescent="0.25">
      <c r="A344" s="9" t="str">
        <f t="shared" si="150"/>
        <v>b</v>
      </c>
      <c r="B344" s="1"/>
      <c r="C344" s="7" t="s">
        <v>13</v>
      </c>
      <c r="D344" s="17"/>
      <c r="E344" s="17"/>
      <c r="F344" s="18"/>
      <c r="G344" s="6">
        <f t="shared" si="157"/>
        <v>0</v>
      </c>
      <c r="H344" s="19"/>
      <c r="I344" s="19"/>
      <c r="J344" s="19"/>
      <c r="K344" s="19"/>
      <c r="L344" s="48">
        <f t="shared" si="159"/>
        <v>0</v>
      </c>
      <c r="M344" s="19"/>
      <c r="N344" s="19"/>
      <c r="O344" s="19"/>
      <c r="P344" s="19"/>
      <c r="R344" s="9" t="str">
        <f t="shared" si="148"/>
        <v xml:space="preserve"> </v>
      </c>
      <c r="S344" s="9" t="str">
        <f t="shared" si="149"/>
        <v xml:space="preserve"> </v>
      </c>
      <c r="T344" s="50" t="s">
        <v>166</v>
      </c>
    </row>
    <row r="345" spans="1:20" s="9" customFormat="1" ht="30" x14ac:dyDescent="0.25">
      <c r="A345" s="9" t="str">
        <f t="shared" si="150"/>
        <v>a</v>
      </c>
      <c r="B345" s="1" t="s">
        <v>76</v>
      </c>
      <c r="C345" s="5" t="s">
        <v>77</v>
      </c>
      <c r="D345" s="15">
        <f>D346+D355</f>
        <v>58300000</v>
      </c>
      <c r="E345" s="15">
        <f>E346+E355</f>
        <v>0</v>
      </c>
      <c r="F345" s="16">
        <f>F346+F355</f>
        <v>0</v>
      </c>
      <c r="G345" s="4">
        <f t="shared" si="157"/>
        <v>58300000</v>
      </c>
      <c r="H345" s="1">
        <f t="shared" ref="H345:P345" si="162">H346+H355</f>
        <v>14732473</v>
      </c>
      <c r="I345" s="1">
        <f t="shared" si="162"/>
        <v>14732473</v>
      </c>
      <c r="J345" s="1">
        <f t="shared" si="162"/>
        <v>15604123</v>
      </c>
      <c r="K345" s="1">
        <f t="shared" si="162"/>
        <v>13230931</v>
      </c>
      <c r="L345" s="47">
        <f t="shared" si="159"/>
        <v>0</v>
      </c>
      <c r="M345" s="1">
        <f t="shared" si="162"/>
        <v>0</v>
      </c>
      <c r="N345" s="1">
        <f t="shared" si="162"/>
        <v>0</v>
      </c>
      <c r="O345" s="1">
        <f t="shared" si="162"/>
        <v>0</v>
      </c>
      <c r="P345" s="1">
        <f t="shared" si="162"/>
        <v>0</v>
      </c>
      <c r="R345" s="9" t="str">
        <f t="shared" si="148"/>
        <v xml:space="preserve"> </v>
      </c>
      <c r="S345" s="9" t="str">
        <f t="shared" si="149"/>
        <v xml:space="preserve"> </v>
      </c>
      <c r="T345" s="50" t="s">
        <v>166</v>
      </c>
    </row>
    <row r="346" spans="1:20" x14ac:dyDescent="0.25">
      <c r="A346" s="9" t="str">
        <f t="shared" si="150"/>
        <v>a</v>
      </c>
      <c r="B346" s="1"/>
      <c r="C346" s="2" t="s">
        <v>4</v>
      </c>
      <c r="D346" s="17">
        <f>SUM(D347:D352)</f>
        <v>58300000</v>
      </c>
      <c r="E346" s="17">
        <f>SUM(E347:E352)</f>
        <v>0</v>
      </c>
      <c r="F346" s="18">
        <f>SUM(F347:F352)</f>
        <v>0</v>
      </c>
      <c r="G346" s="6">
        <f t="shared" si="157"/>
        <v>58300000</v>
      </c>
      <c r="H346" s="3">
        <f t="shared" ref="H346:P346" si="163">SUM(H347:H352)</f>
        <v>14732473</v>
      </c>
      <c r="I346" s="3">
        <f t="shared" si="163"/>
        <v>14732473</v>
      </c>
      <c r="J346" s="3">
        <f t="shared" si="163"/>
        <v>15604123</v>
      </c>
      <c r="K346" s="3">
        <f t="shared" si="163"/>
        <v>13230931</v>
      </c>
      <c r="L346" s="48">
        <f t="shared" si="159"/>
        <v>0</v>
      </c>
      <c r="M346" s="3">
        <f t="shared" si="163"/>
        <v>0</v>
      </c>
      <c r="N346" s="3">
        <f t="shared" si="163"/>
        <v>0</v>
      </c>
      <c r="O346" s="3">
        <f t="shared" si="163"/>
        <v>0</v>
      </c>
      <c r="P346" s="3">
        <f t="shared" si="163"/>
        <v>0</v>
      </c>
      <c r="R346" s="9" t="str">
        <f t="shared" si="148"/>
        <v xml:space="preserve"> </v>
      </c>
      <c r="S346" s="9" t="str">
        <f t="shared" si="149"/>
        <v xml:space="preserve"> </v>
      </c>
      <c r="T346" s="50" t="s">
        <v>166</v>
      </c>
    </row>
    <row r="347" spans="1:20" hidden="1" x14ac:dyDescent="0.25">
      <c r="A347" s="9" t="str">
        <f t="shared" si="150"/>
        <v>b</v>
      </c>
      <c r="B347" s="1"/>
      <c r="C347" s="7" t="s">
        <v>5</v>
      </c>
      <c r="D347" s="17">
        <f>D358+D369+D380+D391</f>
        <v>0</v>
      </c>
      <c r="E347" s="17">
        <f t="shared" ref="E347:F351" si="164">E358+E369+E380+E391</f>
        <v>0</v>
      </c>
      <c r="F347" s="18">
        <f>F358+F369+F380+F391</f>
        <v>0</v>
      </c>
      <c r="G347" s="6">
        <f t="shared" si="157"/>
        <v>0</v>
      </c>
      <c r="H347" s="3">
        <f t="shared" ref="H347:P347" si="165">H358+H369+H380+H391</f>
        <v>0</v>
      </c>
      <c r="I347" s="3">
        <f t="shared" si="165"/>
        <v>0</v>
      </c>
      <c r="J347" s="3">
        <f t="shared" si="165"/>
        <v>0</v>
      </c>
      <c r="K347" s="3">
        <f t="shared" si="165"/>
        <v>0</v>
      </c>
      <c r="L347" s="48">
        <f t="shared" si="159"/>
        <v>0</v>
      </c>
      <c r="M347" s="3">
        <f t="shared" si="165"/>
        <v>0</v>
      </c>
      <c r="N347" s="3">
        <f t="shared" si="165"/>
        <v>0</v>
      </c>
      <c r="O347" s="3">
        <f t="shared" si="165"/>
        <v>0</v>
      </c>
      <c r="P347" s="3">
        <f t="shared" si="165"/>
        <v>0</v>
      </c>
      <c r="R347" s="9" t="str">
        <f t="shared" si="148"/>
        <v xml:space="preserve"> </v>
      </c>
      <c r="S347" s="9" t="str">
        <f t="shared" si="149"/>
        <v xml:space="preserve"> </v>
      </c>
      <c r="T347" s="50" t="s">
        <v>166</v>
      </c>
    </row>
    <row r="348" spans="1:20" hidden="1" x14ac:dyDescent="0.25">
      <c r="A348" s="9" t="str">
        <f t="shared" si="150"/>
        <v>b</v>
      </c>
      <c r="B348" s="1"/>
      <c r="C348" s="7" t="s">
        <v>6</v>
      </c>
      <c r="D348" s="17">
        <f t="shared" ref="D348" si="166">D359+D370+D381+D392</f>
        <v>0</v>
      </c>
      <c r="E348" s="17">
        <f t="shared" si="164"/>
        <v>0</v>
      </c>
      <c r="F348" s="18">
        <f t="shared" si="164"/>
        <v>0</v>
      </c>
      <c r="G348" s="6">
        <f t="shared" si="157"/>
        <v>0</v>
      </c>
      <c r="H348" s="3">
        <f t="shared" ref="H348:P348" si="167">H359+H370+H381+H392</f>
        <v>0</v>
      </c>
      <c r="I348" s="3">
        <f t="shared" si="167"/>
        <v>0</v>
      </c>
      <c r="J348" s="3">
        <f t="shared" si="167"/>
        <v>0</v>
      </c>
      <c r="K348" s="3">
        <f t="shared" si="167"/>
        <v>0</v>
      </c>
      <c r="L348" s="48">
        <f t="shared" si="159"/>
        <v>0</v>
      </c>
      <c r="M348" s="3">
        <f t="shared" si="167"/>
        <v>0</v>
      </c>
      <c r="N348" s="3">
        <f t="shared" si="167"/>
        <v>0</v>
      </c>
      <c r="O348" s="3">
        <f t="shared" si="167"/>
        <v>0</v>
      </c>
      <c r="P348" s="3">
        <f t="shared" si="167"/>
        <v>0</v>
      </c>
      <c r="R348" s="9" t="str">
        <f t="shared" si="148"/>
        <v xml:space="preserve"> </v>
      </c>
      <c r="S348" s="9" t="str">
        <f t="shared" si="149"/>
        <v xml:space="preserve"> </v>
      </c>
      <c r="T348" s="50" t="s">
        <v>166</v>
      </c>
    </row>
    <row r="349" spans="1:20" hidden="1" x14ac:dyDescent="0.25">
      <c r="A349" s="9" t="str">
        <f t="shared" si="150"/>
        <v>b</v>
      </c>
      <c r="B349" s="1"/>
      <c r="C349" s="7" t="s">
        <v>7</v>
      </c>
      <c r="D349" s="17">
        <f t="shared" ref="D349" si="168">D360+D371+D382+D393</f>
        <v>0</v>
      </c>
      <c r="E349" s="17">
        <f t="shared" si="164"/>
        <v>0</v>
      </c>
      <c r="F349" s="18">
        <f t="shared" si="164"/>
        <v>0</v>
      </c>
      <c r="G349" s="6">
        <f t="shared" si="157"/>
        <v>0</v>
      </c>
      <c r="H349" s="3">
        <f t="shared" ref="H349:P349" si="169">H360+H371+H382+H393</f>
        <v>0</v>
      </c>
      <c r="I349" s="3">
        <f t="shared" si="169"/>
        <v>0</v>
      </c>
      <c r="J349" s="3">
        <f t="shared" si="169"/>
        <v>0</v>
      </c>
      <c r="K349" s="3">
        <f t="shared" si="169"/>
        <v>0</v>
      </c>
      <c r="L349" s="48">
        <f t="shared" si="159"/>
        <v>0</v>
      </c>
      <c r="M349" s="3">
        <f t="shared" si="169"/>
        <v>0</v>
      </c>
      <c r="N349" s="3">
        <f t="shared" si="169"/>
        <v>0</v>
      </c>
      <c r="O349" s="3">
        <f t="shared" si="169"/>
        <v>0</v>
      </c>
      <c r="P349" s="3">
        <f t="shared" si="169"/>
        <v>0</v>
      </c>
      <c r="R349" s="9" t="str">
        <f t="shared" si="148"/>
        <v xml:space="preserve"> </v>
      </c>
      <c r="S349" s="9" t="str">
        <f t="shared" si="149"/>
        <v xml:space="preserve"> </v>
      </c>
      <c r="T349" s="50" t="s">
        <v>166</v>
      </c>
    </row>
    <row r="350" spans="1:20" hidden="1" x14ac:dyDescent="0.25">
      <c r="A350" s="9" t="str">
        <f t="shared" si="150"/>
        <v>b</v>
      </c>
      <c r="B350" s="1"/>
      <c r="C350" s="7" t="s">
        <v>8</v>
      </c>
      <c r="D350" s="17">
        <f t="shared" ref="D350" si="170">D361+D372+D383+D394</f>
        <v>0</v>
      </c>
      <c r="E350" s="17">
        <f t="shared" si="164"/>
        <v>0</v>
      </c>
      <c r="F350" s="18">
        <f t="shared" si="164"/>
        <v>0</v>
      </c>
      <c r="G350" s="6">
        <f t="shared" si="157"/>
        <v>0</v>
      </c>
      <c r="H350" s="3">
        <f t="shared" ref="H350:P350" si="171">H361+H372+H383+H394</f>
        <v>0</v>
      </c>
      <c r="I350" s="3">
        <f t="shared" si="171"/>
        <v>0</v>
      </c>
      <c r="J350" s="3">
        <f t="shared" si="171"/>
        <v>0</v>
      </c>
      <c r="K350" s="3">
        <f t="shared" si="171"/>
        <v>0</v>
      </c>
      <c r="L350" s="48">
        <f t="shared" si="159"/>
        <v>0</v>
      </c>
      <c r="M350" s="3">
        <f t="shared" si="171"/>
        <v>0</v>
      </c>
      <c r="N350" s="3">
        <f t="shared" si="171"/>
        <v>0</v>
      </c>
      <c r="O350" s="3">
        <f t="shared" si="171"/>
        <v>0</v>
      </c>
      <c r="P350" s="3">
        <f t="shared" si="171"/>
        <v>0</v>
      </c>
      <c r="R350" s="9" t="str">
        <f t="shared" si="148"/>
        <v xml:space="preserve"> </v>
      </c>
      <c r="S350" s="9" t="str">
        <f t="shared" si="149"/>
        <v xml:space="preserve"> </v>
      </c>
      <c r="T350" s="50" t="s">
        <v>166</v>
      </c>
    </row>
    <row r="351" spans="1:20" x14ac:dyDescent="0.25">
      <c r="A351" s="9" t="str">
        <f t="shared" si="150"/>
        <v>a</v>
      </c>
      <c r="B351" s="1"/>
      <c r="C351" s="7" t="s">
        <v>9</v>
      </c>
      <c r="D351" s="17">
        <f t="shared" ref="D351" si="172">D362+D373+D384+D395</f>
        <v>58300000</v>
      </c>
      <c r="E351" s="17">
        <f t="shared" si="164"/>
        <v>0</v>
      </c>
      <c r="F351" s="18">
        <f t="shared" si="164"/>
        <v>0</v>
      </c>
      <c r="G351" s="6">
        <f t="shared" si="157"/>
        <v>58300000</v>
      </c>
      <c r="H351" s="3">
        <f>H362+H373+H384+H395</f>
        <v>14732473</v>
      </c>
      <c r="I351" s="3">
        <f t="shared" ref="H351:P351" si="173">I362+I373+I384+I395</f>
        <v>14732473</v>
      </c>
      <c r="J351" s="3">
        <f t="shared" si="173"/>
        <v>15604123</v>
      </c>
      <c r="K351" s="3">
        <f t="shared" si="173"/>
        <v>13230931</v>
      </c>
      <c r="L351" s="48">
        <f t="shared" si="159"/>
        <v>0</v>
      </c>
      <c r="M351" s="3">
        <f t="shared" si="173"/>
        <v>0</v>
      </c>
      <c r="N351" s="3">
        <f t="shared" si="173"/>
        <v>0</v>
      </c>
      <c r="O351" s="3">
        <f t="shared" si="173"/>
        <v>0</v>
      </c>
      <c r="P351" s="3">
        <f t="shared" si="173"/>
        <v>0</v>
      </c>
      <c r="R351" s="9" t="str">
        <f t="shared" si="148"/>
        <v xml:space="preserve"> </v>
      </c>
      <c r="S351" s="9" t="str">
        <f t="shared" si="149"/>
        <v xml:space="preserve"> </v>
      </c>
      <c r="T351" s="50" t="s">
        <v>166</v>
      </c>
    </row>
    <row r="352" spans="1:20" hidden="1" x14ac:dyDescent="0.25">
      <c r="A352" s="9" t="str">
        <f t="shared" si="150"/>
        <v>b</v>
      </c>
      <c r="B352" s="1"/>
      <c r="C352" s="7" t="s">
        <v>10</v>
      </c>
      <c r="D352" s="17">
        <f>SUM(D353:D354)</f>
        <v>0</v>
      </c>
      <c r="E352" s="17">
        <f>SUM(E353:E354)</f>
        <v>0</v>
      </c>
      <c r="F352" s="18">
        <f>SUM(F353:F354)</f>
        <v>0</v>
      </c>
      <c r="G352" s="6">
        <f t="shared" si="157"/>
        <v>0</v>
      </c>
      <c r="H352" s="3">
        <f t="shared" ref="H352:P352" si="174">SUM(H353:H354)</f>
        <v>0</v>
      </c>
      <c r="I352" s="3">
        <f t="shared" si="174"/>
        <v>0</v>
      </c>
      <c r="J352" s="3">
        <f t="shared" si="174"/>
        <v>0</v>
      </c>
      <c r="K352" s="3">
        <f t="shared" si="174"/>
        <v>0</v>
      </c>
      <c r="L352" s="48">
        <f t="shared" si="159"/>
        <v>0</v>
      </c>
      <c r="M352" s="3">
        <f t="shared" si="174"/>
        <v>0</v>
      </c>
      <c r="N352" s="3">
        <f t="shared" si="174"/>
        <v>0</v>
      </c>
      <c r="O352" s="3">
        <f t="shared" si="174"/>
        <v>0</v>
      </c>
      <c r="P352" s="3">
        <f t="shared" si="174"/>
        <v>0</v>
      </c>
      <c r="R352" s="9" t="str">
        <f t="shared" si="148"/>
        <v xml:space="preserve"> </v>
      </c>
      <c r="S352" s="9" t="str">
        <f t="shared" si="149"/>
        <v xml:space="preserve"> </v>
      </c>
      <c r="T352" s="50" t="s">
        <v>166</v>
      </c>
    </row>
    <row r="353" spans="1:20" ht="30" hidden="1" x14ac:dyDescent="0.25">
      <c r="A353" s="9" t="str">
        <f t="shared" si="150"/>
        <v>b</v>
      </c>
      <c r="B353" s="1"/>
      <c r="C353" s="8" t="s">
        <v>11</v>
      </c>
      <c r="D353" s="17">
        <f t="shared" ref="D353:E353" si="175">D364+D375+D386+D397</f>
        <v>0</v>
      </c>
      <c r="E353" s="17">
        <f t="shared" si="175"/>
        <v>0</v>
      </c>
      <c r="F353" s="18">
        <f t="shared" ref="F353:P353" si="176">F364+F375+F386+F397</f>
        <v>0</v>
      </c>
      <c r="G353" s="6">
        <f t="shared" si="157"/>
        <v>0</v>
      </c>
      <c r="H353" s="3">
        <f t="shared" si="176"/>
        <v>0</v>
      </c>
      <c r="I353" s="3">
        <f t="shared" si="176"/>
        <v>0</v>
      </c>
      <c r="J353" s="3">
        <f t="shared" si="176"/>
        <v>0</v>
      </c>
      <c r="K353" s="3">
        <f t="shared" si="176"/>
        <v>0</v>
      </c>
      <c r="L353" s="48">
        <f t="shared" si="159"/>
        <v>0</v>
      </c>
      <c r="M353" s="3">
        <f t="shared" si="176"/>
        <v>0</v>
      </c>
      <c r="N353" s="3">
        <f t="shared" si="176"/>
        <v>0</v>
      </c>
      <c r="O353" s="3">
        <f t="shared" si="176"/>
        <v>0</v>
      </c>
      <c r="P353" s="3">
        <f t="shared" si="176"/>
        <v>0</v>
      </c>
      <c r="R353" s="9" t="str">
        <f t="shared" si="148"/>
        <v xml:space="preserve"> </v>
      </c>
      <c r="S353" s="9" t="str">
        <f t="shared" si="149"/>
        <v xml:space="preserve"> </v>
      </c>
      <c r="T353" s="50" t="s">
        <v>166</v>
      </c>
    </row>
    <row r="354" spans="1:20" ht="30" hidden="1" x14ac:dyDescent="0.25">
      <c r="A354" s="9" t="str">
        <f t="shared" si="150"/>
        <v>b</v>
      </c>
      <c r="B354" s="1"/>
      <c r="C354" s="8" t="s">
        <v>12</v>
      </c>
      <c r="D354" s="17">
        <f t="shared" ref="D354:E354" si="177">D365+D376+D387+D398</f>
        <v>0</v>
      </c>
      <c r="E354" s="17">
        <f t="shared" si="177"/>
        <v>0</v>
      </c>
      <c r="F354" s="18">
        <f t="shared" ref="F354:P354" si="178">F365+F376+F387+F398</f>
        <v>0</v>
      </c>
      <c r="G354" s="6">
        <f t="shared" si="157"/>
        <v>0</v>
      </c>
      <c r="H354" s="3">
        <f t="shared" si="178"/>
        <v>0</v>
      </c>
      <c r="I354" s="3">
        <f t="shared" si="178"/>
        <v>0</v>
      </c>
      <c r="J354" s="3">
        <f t="shared" si="178"/>
        <v>0</v>
      </c>
      <c r="K354" s="3">
        <f t="shared" si="178"/>
        <v>0</v>
      </c>
      <c r="L354" s="48">
        <f t="shared" si="159"/>
        <v>0</v>
      </c>
      <c r="M354" s="3">
        <f t="shared" si="178"/>
        <v>0</v>
      </c>
      <c r="N354" s="3">
        <f t="shared" si="178"/>
        <v>0</v>
      </c>
      <c r="O354" s="3">
        <f t="shared" si="178"/>
        <v>0</v>
      </c>
      <c r="P354" s="3">
        <f t="shared" si="178"/>
        <v>0</v>
      </c>
      <c r="R354" s="9" t="str">
        <f t="shared" si="148"/>
        <v xml:space="preserve"> </v>
      </c>
      <c r="S354" s="9" t="str">
        <f t="shared" si="149"/>
        <v xml:space="preserve"> </v>
      </c>
      <c r="T354" s="50" t="s">
        <v>166</v>
      </c>
    </row>
    <row r="355" spans="1:20" hidden="1" x14ac:dyDescent="0.25">
      <c r="A355" s="9" t="str">
        <f t="shared" si="150"/>
        <v>b</v>
      </c>
      <c r="B355" s="1"/>
      <c r="C355" s="7" t="s">
        <v>13</v>
      </c>
      <c r="D355" s="17">
        <f t="shared" ref="D355:E355" si="179">D366+D377+D388+D399</f>
        <v>0</v>
      </c>
      <c r="E355" s="17">
        <f t="shared" si="179"/>
        <v>0</v>
      </c>
      <c r="F355" s="18">
        <f t="shared" ref="F355:P355" si="180">F366+F377+F388+F399</f>
        <v>0</v>
      </c>
      <c r="G355" s="6">
        <f t="shared" si="157"/>
        <v>0</v>
      </c>
      <c r="H355" s="3">
        <f t="shared" si="180"/>
        <v>0</v>
      </c>
      <c r="I355" s="3">
        <f t="shared" si="180"/>
        <v>0</v>
      </c>
      <c r="J355" s="3">
        <f t="shared" si="180"/>
        <v>0</v>
      </c>
      <c r="K355" s="3">
        <f t="shared" si="180"/>
        <v>0</v>
      </c>
      <c r="L355" s="48">
        <f t="shared" si="159"/>
        <v>0</v>
      </c>
      <c r="M355" s="3">
        <f t="shared" si="180"/>
        <v>0</v>
      </c>
      <c r="N355" s="3">
        <f t="shared" si="180"/>
        <v>0</v>
      </c>
      <c r="O355" s="3">
        <f t="shared" si="180"/>
        <v>0</v>
      </c>
      <c r="P355" s="3">
        <f t="shared" si="180"/>
        <v>0</v>
      </c>
      <c r="R355" s="9" t="str">
        <f t="shared" si="148"/>
        <v xml:space="preserve"> </v>
      </c>
      <c r="S355" s="9" t="str">
        <f t="shared" si="149"/>
        <v xml:space="preserve"> </v>
      </c>
      <c r="T355" s="50" t="s">
        <v>166</v>
      </c>
    </row>
    <row r="356" spans="1:20" s="9" customFormat="1" ht="126" x14ac:dyDescent="0.35">
      <c r="A356" s="9" t="str">
        <f t="shared" si="150"/>
        <v>a</v>
      </c>
      <c r="B356" s="1" t="s">
        <v>78</v>
      </c>
      <c r="C356" s="5" t="s">
        <v>79</v>
      </c>
      <c r="D356" s="15">
        <f>D357+D366</f>
        <v>37500000</v>
      </c>
      <c r="E356" s="15">
        <f>E357+E366</f>
        <v>0</v>
      </c>
      <c r="F356" s="16">
        <f>F357+F366</f>
        <v>0</v>
      </c>
      <c r="G356" s="4">
        <f t="shared" si="157"/>
        <v>37500000</v>
      </c>
      <c r="H356" s="1">
        <f t="shared" ref="H356:P356" si="181">H357+H366</f>
        <v>9332880</v>
      </c>
      <c r="I356" s="1">
        <f t="shared" si="181"/>
        <v>9332880</v>
      </c>
      <c r="J356" s="1">
        <f t="shared" si="181"/>
        <v>10124880</v>
      </c>
      <c r="K356" s="1">
        <f t="shared" si="181"/>
        <v>8709360</v>
      </c>
      <c r="L356" s="47">
        <f t="shared" si="159"/>
        <v>0</v>
      </c>
      <c r="M356" s="1">
        <f t="shared" si="181"/>
        <v>0</v>
      </c>
      <c r="N356" s="1">
        <f t="shared" si="181"/>
        <v>0</v>
      </c>
      <c r="O356" s="1">
        <f t="shared" si="181"/>
        <v>0</v>
      </c>
      <c r="P356" s="1">
        <f t="shared" si="181"/>
        <v>0</v>
      </c>
      <c r="Q356" s="65" t="s">
        <v>168</v>
      </c>
      <c r="R356" s="9" t="str">
        <f t="shared" si="148"/>
        <v xml:space="preserve"> </v>
      </c>
      <c r="S356" s="9" t="str">
        <f t="shared" si="149"/>
        <v xml:space="preserve"> </v>
      </c>
      <c r="T356" s="50" t="s">
        <v>166</v>
      </c>
    </row>
    <row r="357" spans="1:20" x14ac:dyDescent="0.25">
      <c r="A357" s="9" t="str">
        <f t="shared" si="150"/>
        <v>a</v>
      </c>
      <c r="B357" s="1"/>
      <c r="C357" s="2" t="s">
        <v>4</v>
      </c>
      <c r="D357" s="17">
        <f>SUM(D358:D363)</f>
        <v>37500000</v>
      </c>
      <c r="E357" s="17">
        <f>SUM(E358:E363)</f>
        <v>0</v>
      </c>
      <c r="F357" s="18">
        <f>SUM(F358:F363)</f>
        <v>0</v>
      </c>
      <c r="G357" s="6">
        <f t="shared" si="157"/>
        <v>37500000</v>
      </c>
      <c r="H357" s="3">
        <f t="shared" ref="H357:P357" si="182">SUM(H358:H363)</f>
        <v>9332880</v>
      </c>
      <c r="I357" s="3">
        <f t="shared" si="182"/>
        <v>9332880</v>
      </c>
      <c r="J357" s="3">
        <f t="shared" si="182"/>
        <v>10124880</v>
      </c>
      <c r="K357" s="3">
        <f t="shared" si="182"/>
        <v>8709360</v>
      </c>
      <c r="L357" s="48">
        <f t="shared" si="159"/>
        <v>0</v>
      </c>
      <c r="M357" s="3">
        <f t="shared" si="182"/>
        <v>0</v>
      </c>
      <c r="N357" s="3">
        <f t="shared" si="182"/>
        <v>0</v>
      </c>
      <c r="O357" s="3">
        <f t="shared" si="182"/>
        <v>0</v>
      </c>
      <c r="P357" s="3">
        <f t="shared" si="182"/>
        <v>0</v>
      </c>
      <c r="R357" s="9" t="str">
        <f t="shared" si="148"/>
        <v xml:space="preserve"> </v>
      </c>
      <c r="S357" s="9" t="str">
        <f t="shared" si="149"/>
        <v xml:space="preserve"> </v>
      </c>
      <c r="T357" s="50" t="s">
        <v>166</v>
      </c>
    </row>
    <row r="358" spans="1:20" hidden="1" x14ac:dyDescent="0.25">
      <c r="A358" s="9" t="str">
        <f t="shared" si="150"/>
        <v>b</v>
      </c>
      <c r="B358" s="1"/>
      <c r="C358" s="7" t="s">
        <v>5</v>
      </c>
      <c r="D358" s="17"/>
      <c r="E358" s="17"/>
      <c r="F358" s="18"/>
      <c r="G358" s="6">
        <f t="shared" si="157"/>
        <v>0</v>
      </c>
      <c r="H358" s="19"/>
      <c r="I358" s="19"/>
      <c r="J358" s="19"/>
      <c r="K358" s="19"/>
      <c r="L358" s="48">
        <f t="shared" si="159"/>
        <v>0</v>
      </c>
      <c r="M358" s="19"/>
      <c r="N358" s="19"/>
      <c r="O358" s="19"/>
      <c r="P358" s="19"/>
      <c r="R358" s="9" t="str">
        <f t="shared" si="148"/>
        <v xml:space="preserve"> </v>
      </c>
      <c r="S358" s="9" t="str">
        <f t="shared" si="149"/>
        <v xml:space="preserve"> </v>
      </c>
      <c r="T358" s="50" t="s">
        <v>166</v>
      </c>
    </row>
    <row r="359" spans="1:20" hidden="1" x14ac:dyDescent="0.25">
      <c r="A359" s="9" t="str">
        <f t="shared" si="150"/>
        <v>b</v>
      </c>
      <c r="B359" s="1"/>
      <c r="C359" s="7" t="s">
        <v>6</v>
      </c>
      <c r="D359" s="17"/>
      <c r="E359" s="17"/>
      <c r="F359" s="18"/>
      <c r="G359" s="6">
        <f t="shared" si="157"/>
        <v>0</v>
      </c>
      <c r="H359" s="19"/>
      <c r="I359" s="19"/>
      <c r="J359" s="19"/>
      <c r="K359" s="19"/>
      <c r="L359" s="48">
        <f t="shared" si="159"/>
        <v>0</v>
      </c>
      <c r="M359" s="19"/>
      <c r="N359" s="19"/>
      <c r="O359" s="19"/>
      <c r="P359" s="19"/>
      <c r="R359" s="9" t="str">
        <f t="shared" si="148"/>
        <v xml:space="preserve"> </v>
      </c>
      <c r="S359" s="9" t="str">
        <f t="shared" si="149"/>
        <v xml:space="preserve"> </v>
      </c>
      <c r="T359" s="50" t="s">
        <v>166</v>
      </c>
    </row>
    <row r="360" spans="1:20" hidden="1" x14ac:dyDescent="0.25">
      <c r="A360" s="9" t="str">
        <f t="shared" si="150"/>
        <v>b</v>
      </c>
      <c r="B360" s="1"/>
      <c r="C360" s="7" t="s">
        <v>7</v>
      </c>
      <c r="D360" s="17"/>
      <c r="E360" s="17"/>
      <c r="F360" s="18"/>
      <c r="G360" s="6">
        <f t="shared" si="157"/>
        <v>0</v>
      </c>
      <c r="H360" s="19"/>
      <c r="I360" s="19"/>
      <c r="J360" s="19"/>
      <c r="K360" s="19"/>
      <c r="L360" s="48">
        <f t="shared" si="159"/>
        <v>0</v>
      </c>
      <c r="M360" s="19"/>
      <c r="N360" s="19"/>
      <c r="O360" s="19"/>
      <c r="P360" s="19"/>
      <c r="R360" s="9" t="str">
        <f t="shared" si="148"/>
        <v xml:space="preserve"> </v>
      </c>
      <c r="S360" s="9" t="str">
        <f t="shared" si="149"/>
        <v xml:space="preserve"> </v>
      </c>
      <c r="T360" s="50" t="s">
        <v>166</v>
      </c>
    </row>
    <row r="361" spans="1:20" hidden="1" x14ac:dyDescent="0.25">
      <c r="A361" s="9" t="str">
        <f t="shared" si="150"/>
        <v>b</v>
      </c>
      <c r="B361" s="1"/>
      <c r="C361" s="7" t="s">
        <v>8</v>
      </c>
      <c r="D361" s="17"/>
      <c r="E361" s="17"/>
      <c r="F361" s="18"/>
      <c r="G361" s="6">
        <f t="shared" si="157"/>
        <v>0</v>
      </c>
      <c r="H361" s="19"/>
      <c r="I361" s="19"/>
      <c r="J361" s="19"/>
      <c r="K361" s="19"/>
      <c r="L361" s="48">
        <f t="shared" si="159"/>
        <v>0</v>
      </c>
      <c r="M361" s="19"/>
      <c r="N361" s="19"/>
      <c r="O361" s="19"/>
      <c r="P361" s="19"/>
      <c r="R361" s="9" t="str">
        <f t="shared" si="148"/>
        <v xml:space="preserve"> </v>
      </c>
      <c r="S361" s="9" t="str">
        <f t="shared" si="149"/>
        <v xml:space="preserve"> </v>
      </c>
      <c r="T361" s="50" t="s">
        <v>166</v>
      </c>
    </row>
    <row r="362" spans="1:20" x14ac:dyDescent="0.25">
      <c r="A362" s="9" t="str">
        <f t="shared" si="150"/>
        <v>a</v>
      </c>
      <c r="B362" s="1"/>
      <c r="C362" s="7" t="s">
        <v>9</v>
      </c>
      <c r="D362" s="17">
        <v>37500000</v>
      </c>
      <c r="E362" s="17"/>
      <c r="F362" s="18"/>
      <c r="G362" s="6">
        <f t="shared" si="157"/>
        <v>37500000</v>
      </c>
      <c r="H362" s="19">
        <v>9332880</v>
      </c>
      <c r="I362" s="19">
        <v>9332880</v>
      </c>
      <c r="J362" s="19">
        <v>10124880</v>
      </c>
      <c r="K362" s="19">
        <v>8709360</v>
      </c>
      <c r="L362" s="48">
        <f t="shared" si="159"/>
        <v>0</v>
      </c>
      <c r="M362" s="19"/>
      <c r="N362" s="19"/>
      <c r="O362" s="19"/>
      <c r="P362" s="19"/>
      <c r="R362" s="9" t="str">
        <f t="shared" si="148"/>
        <v xml:space="preserve"> </v>
      </c>
      <c r="S362" s="9" t="str">
        <f t="shared" si="149"/>
        <v xml:space="preserve"> </v>
      </c>
      <c r="T362" s="50" t="s">
        <v>166</v>
      </c>
    </row>
    <row r="363" spans="1:20" hidden="1" x14ac:dyDescent="0.25">
      <c r="A363" s="9" t="str">
        <f t="shared" si="150"/>
        <v>b</v>
      </c>
      <c r="B363" s="1"/>
      <c r="C363" s="7" t="s">
        <v>10</v>
      </c>
      <c r="D363" s="17">
        <f>SUM(D364:D365)</f>
        <v>0</v>
      </c>
      <c r="E363" s="17">
        <f>SUM(E364:E365)</f>
        <v>0</v>
      </c>
      <c r="F363" s="18">
        <f>SUM(F364:F365)</f>
        <v>0</v>
      </c>
      <c r="G363" s="6">
        <f t="shared" si="157"/>
        <v>0</v>
      </c>
      <c r="H363" s="3">
        <f t="shared" ref="H363:P363" si="183">SUM(H364:H365)</f>
        <v>0</v>
      </c>
      <c r="I363" s="3">
        <f t="shared" si="183"/>
        <v>0</v>
      </c>
      <c r="J363" s="3">
        <f t="shared" si="183"/>
        <v>0</v>
      </c>
      <c r="K363" s="3">
        <f t="shared" si="183"/>
        <v>0</v>
      </c>
      <c r="L363" s="48">
        <f t="shared" si="159"/>
        <v>0</v>
      </c>
      <c r="M363" s="3">
        <f t="shared" si="183"/>
        <v>0</v>
      </c>
      <c r="N363" s="3">
        <f t="shared" si="183"/>
        <v>0</v>
      </c>
      <c r="O363" s="3">
        <f t="shared" si="183"/>
        <v>0</v>
      </c>
      <c r="P363" s="3">
        <f t="shared" si="183"/>
        <v>0</v>
      </c>
      <c r="R363" s="9" t="str">
        <f t="shared" si="148"/>
        <v xml:space="preserve"> </v>
      </c>
      <c r="S363" s="9" t="str">
        <f t="shared" si="149"/>
        <v xml:space="preserve"> </v>
      </c>
      <c r="T363" s="50" t="s">
        <v>166</v>
      </c>
    </row>
    <row r="364" spans="1:20" ht="30" hidden="1" x14ac:dyDescent="0.25">
      <c r="A364" s="9" t="str">
        <f t="shared" si="150"/>
        <v>b</v>
      </c>
      <c r="B364" s="1"/>
      <c r="C364" s="8" t="s">
        <v>11</v>
      </c>
      <c r="D364" s="17"/>
      <c r="E364" s="17"/>
      <c r="F364" s="18"/>
      <c r="G364" s="6">
        <f t="shared" si="157"/>
        <v>0</v>
      </c>
      <c r="H364" s="19"/>
      <c r="I364" s="19"/>
      <c r="J364" s="19"/>
      <c r="K364" s="19"/>
      <c r="L364" s="48">
        <f t="shared" si="159"/>
        <v>0</v>
      </c>
      <c r="M364" s="19"/>
      <c r="N364" s="19"/>
      <c r="O364" s="19"/>
      <c r="P364" s="19"/>
      <c r="R364" s="9" t="str">
        <f t="shared" si="148"/>
        <v xml:space="preserve"> </v>
      </c>
      <c r="S364" s="9" t="str">
        <f t="shared" si="149"/>
        <v xml:space="preserve"> </v>
      </c>
      <c r="T364" s="50" t="s">
        <v>166</v>
      </c>
    </row>
    <row r="365" spans="1:20" ht="30" hidden="1" x14ac:dyDescent="0.25">
      <c r="A365" s="9" t="str">
        <f t="shared" si="150"/>
        <v>b</v>
      </c>
      <c r="B365" s="1"/>
      <c r="C365" s="8" t="s">
        <v>12</v>
      </c>
      <c r="D365" s="17"/>
      <c r="E365" s="17"/>
      <c r="F365" s="18"/>
      <c r="G365" s="6">
        <f t="shared" si="157"/>
        <v>0</v>
      </c>
      <c r="H365" s="19"/>
      <c r="I365" s="19"/>
      <c r="J365" s="19"/>
      <c r="K365" s="19"/>
      <c r="L365" s="48">
        <f t="shared" si="159"/>
        <v>0</v>
      </c>
      <c r="M365" s="19"/>
      <c r="N365" s="19"/>
      <c r="O365" s="19"/>
      <c r="P365" s="19"/>
      <c r="R365" s="9" t="str">
        <f t="shared" si="148"/>
        <v xml:space="preserve"> </v>
      </c>
      <c r="S365" s="9" t="str">
        <f t="shared" si="149"/>
        <v xml:space="preserve"> </v>
      </c>
      <c r="T365" s="50" t="s">
        <v>166</v>
      </c>
    </row>
    <row r="366" spans="1:20" hidden="1" x14ac:dyDescent="0.25">
      <c r="A366" s="9" t="str">
        <f t="shared" si="150"/>
        <v>b</v>
      </c>
      <c r="B366" s="1"/>
      <c r="C366" s="7" t="s">
        <v>13</v>
      </c>
      <c r="D366" s="17"/>
      <c r="E366" s="17"/>
      <c r="F366" s="18"/>
      <c r="G366" s="6">
        <f t="shared" si="157"/>
        <v>0</v>
      </c>
      <c r="H366" s="19"/>
      <c r="I366" s="19"/>
      <c r="J366" s="19"/>
      <c r="K366" s="19"/>
      <c r="L366" s="48">
        <f t="shared" si="159"/>
        <v>0</v>
      </c>
      <c r="M366" s="19"/>
      <c r="N366" s="19"/>
      <c r="O366" s="19"/>
      <c r="P366" s="19"/>
      <c r="R366" s="9" t="str">
        <f t="shared" si="148"/>
        <v xml:space="preserve"> </v>
      </c>
      <c r="S366" s="9" t="str">
        <f t="shared" si="149"/>
        <v xml:space="preserve"> </v>
      </c>
      <c r="T366" s="50" t="s">
        <v>166</v>
      </c>
    </row>
    <row r="367" spans="1:20" s="9" customFormat="1" ht="126" x14ac:dyDescent="0.35">
      <c r="A367" s="9" t="str">
        <f t="shared" si="150"/>
        <v>a</v>
      </c>
      <c r="B367" s="1" t="s">
        <v>80</v>
      </c>
      <c r="C367" s="5" t="s">
        <v>81</v>
      </c>
      <c r="D367" s="15">
        <f>D368+D377</f>
        <v>4500000</v>
      </c>
      <c r="E367" s="15">
        <f>E368+E377</f>
        <v>0</v>
      </c>
      <c r="F367" s="16">
        <f>F368+F377</f>
        <v>0</v>
      </c>
      <c r="G367" s="4">
        <f t="shared" si="157"/>
        <v>4500000</v>
      </c>
      <c r="H367" s="1">
        <f t="shared" ref="H367:P367" si="184">H368+H377</f>
        <v>1207393</v>
      </c>
      <c r="I367" s="1">
        <f t="shared" si="184"/>
        <v>1207393</v>
      </c>
      <c r="J367" s="1">
        <f t="shared" si="184"/>
        <v>1266793</v>
      </c>
      <c r="K367" s="1">
        <f t="shared" si="184"/>
        <v>818421</v>
      </c>
      <c r="L367" s="47">
        <f t="shared" si="159"/>
        <v>0</v>
      </c>
      <c r="M367" s="1">
        <f t="shared" si="184"/>
        <v>0</v>
      </c>
      <c r="N367" s="1">
        <f t="shared" si="184"/>
        <v>0</v>
      </c>
      <c r="O367" s="1">
        <f t="shared" si="184"/>
        <v>0</v>
      </c>
      <c r="P367" s="1">
        <f t="shared" si="184"/>
        <v>0</v>
      </c>
      <c r="Q367" s="65" t="s">
        <v>169</v>
      </c>
      <c r="R367" s="9" t="str">
        <f t="shared" si="148"/>
        <v xml:space="preserve"> </v>
      </c>
      <c r="S367" s="9" t="str">
        <f t="shared" si="149"/>
        <v xml:space="preserve"> </v>
      </c>
      <c r="T367" s="50" t="s">
        <v>166</v>
      </c>
    </row>
    <row r="368" spans="1:20" x14ac:dyDescent="0.25">
      <c r="A368" s="9" t="str">
        <f t="shared" si="150"/>
        <v>a</v>
      </c>
      <c r="B368" s="1"/>
      <c r="C368" s="2" t="s">
        <v>4</v>
      </c>
      <c r="D368" s="17">
        <f>SUM(D369:D374)</f>
        <v>4500000</v>
      </c>
      <c r="E368" s="17">
        <f>SUM(E369:E374)</f>
        <v>0</v>
      </c>
      <c r="F368" s="18">
        <f>SUM(F369:F374)</f>
        <v>0</v>
      </c>
      <c r="G368" s="6">
        <f t="shared" si="157"/>
        <v>4500000</v>
      </c>
      <c r="H368" s="3">
        <f t="shared" ref="H368:P368" si="185">SUM(H369:H374)</f>
        <v>1207393</v>
      </c>
      <c r="I368" s="3">
        <f t="shared" si="185"/>
        <v>1207393</v>
      </c>
      <c r="J368" s="3">
        <f t="shared" si="185"/>
        <v>1266793</v>
      </c>
      <c r="K368" s="3">
        <f t="shared" si="185"/>
        <v>818421</v>
      </c>
      <c r="L368" s="48">
        <f t="shared" si="159"/>
        <v>0</v>
      </c>
      <c r="M368" s="3">
        <f t="shared" si="185"/>
        <v>0</v>
      </c>
      <c r="N368" s="3">
        <f t="shared" si="185"/>
        <v>0</v>
      </c>
      <c r="O368" s="3">
        <f t="shared" si="185"/>
        <v>0</v>
      </c>
      <c r="P368" s="3">
        <f t="shared" si="185"/>
        <v>0</v>
      </c>
      <c r="R368" s="9" t="str">
        <f t="shared" si="148"/>
        <v xml:space="preserve"> </v>
      </c>
      <c r="S368" s="9" t="str">
        <f t="shared" si="149"/>
        <v xml:space="preserve"> </v>
      </c>
      <c r="T368" s="50" t="s">
        <v>166</v>
      </c>
    </row>
    <row r="369" spans="1:20" hidden="1" x14ac:dyDescent="0.25">
      <c r="A369" s="9" t="str">
        <f t="shared" si="150"/>
        <v>b</v>
      </c>
      <c r="B369" s="1"/>
      <c r="C369" s="7" t="s">
        <v>5</v>
      </c>
      <c r="D369" s="17"/>
      <c r="E369" s="17"/>
      <c r="F369" s="18"/>
      <c r="G369" s="6">
        <f t="shared" si="157"/>
        <v>0</v>
      </c>
      <c r="H369" s="19"/>
      <c r="I369" s="19"/>
      <c r="J369" s="19"/>
      <c r="K369" s="19"/>
      <c r="L369" s="48">
        <f t="shared" si="159"/>
        <v>0</v>
      </c>
      <c r="M369" s="19"/>
      <c r="N369" s="19"/>
      <c r="O369" s="19"/>
      <c r="P369" s="19"/>
      <c r="R369" s="9" t="str">
        <f t="shared" si="148"/>
        <v xml:space="preserve"> </v>
      </c>
      <c r="S369" s="9" t="str">
        <f t="shared" si="149"/>
        <v xml:space="preserve"> </v>
      </c>
      <c r="T369" s="50" t="s">
        <v>166</v>
      </c>
    </row>
    <row r="370" spans="1:20" hidden="1" x14ac:dyDescent="0.25">
      <c r="A370" s="9" t="str">
        <f t="shared" si="150"/>
        <v>b</v>
      </c>
      <c r="B370" s="1"/>
      <c r="C370" s="7" t="s">
        <v>6</v>
      </c>
      <c r="D370" s="17"/>
      <c r="E370" s="17"/>
      <c r="F370" s="18"/>
      <c r="G370" s="6">
        <f t="shared" si="157"/>
        <v>0</v>
      </c>
      <c r="H370" s="19"/>
      <c r="I370" s="19"/>
      <c r="J370" s="19"/>
      <c r="K370" s="19"/>
      <c r="L370" s="48">
        <f t="shared" si="159"/>
        <v>0</v>
      </c>
      <c r="M370" s="19"/>
      <c r="N370" s="19"/>
      <c r="O370" s="19"/>
      <c r="P370" s="19"/>
      <c r="R370" s="9" t="str">
        <f t="shared" si="148"/>
        <v xml:space="preserve"> </v>
      </c>
      <c r="S370" s="9" t="str">
        <f t="shared" si="149"/>
        <v xml:space="preserve"> </v>
      </c>
      <c r="T370" s="50" t="s">
        <v>166</v>
      </c>
    </row>
    <row r="371" spans="1:20" hidden="1" x14ac:dyDescent="0.25">
      <c r="A371" s="9" t="str">
        <f t="shared" si="150"/>
        <v>b</v>
      </c>
      <c r="B371" s="1"/>
      <c r="C371" s="7" t="s">
        <v>7</v>
      </c>
      <c r="D371" s="17"/>
      <c r="E371" s="17"/>
      <c r="F371" s="18"/>
      <c r="G371" s="6">
        <f t="shared" si="157"/>
        <v>0</v>
      </c>
      <c r="H371" s="19"/>
      <c r="I371" s="19"/>
      <c r="J371" s="19"/>
      <c r="K371" s="19"/>
      <c r="L371" s="48">
        <f t="shared" si="159"/>
        <v>0</v>
      </c>
      <c r="M371" s="19"/>
      <c r="N371" s="19"/>
      <c r="O371" s="19"/>
      <c r="P371" s="19"/>
      <c r="R371" s="9" t="str">
        <f t="shared" si="148"/>
        <v xml:space="preserve"> </v>
      </c>
      <c r="S371" s="9" t="str">
        <f t="shared" si="149"/>
        <v xml:space="preserve"> </v>
      </c>
      <c r="T371" s="50" t="s">
        <v>166</v>
      </c>
    </row>
    <row r="372" spans="1:20" hidden="1" x14ac:dyDescent="0.25">
      <c r="A372" s="9" t="str">
        <f t="shared" si="150"/>
        <v>b</v>
      </c>
      <c r="B372" s="1"/>
      <c r="C372" s="7" t="s">
        <v>8</v>
      </c>
      <c r="D372" s="17"/>
      <c r="E372" s="17"/>
      <c r="F372" s="18"/>
      <c r="G372" s="6">
        <f t="shared" si="157"/>
        <v>0</v>
      </c>
      <c r="H372" s="19"/>
      <c r="I372" s="19"/>
      <c r="J372" s="19"/>
      <c r="K372" s="19"/>
      <c r="L372" s="48">
        <f t="shared" si="159"/>
        <v>0</v>
      </c>
      <c r="M372" s="19"/>
      <c r="N372" s="19"/>
      <c r="O372" s="19"/>
      <c r="P372" s="19"/>
      <c r="R372" s="9" t="str">
        <f t="shared" si="148"/>
        <v xml:space="preserve"> </v>
      </c>
      <c r="S372" s="9" t="str">
        <f t="shared" si="149"/>
        <v xml:space="preserve"> </v>
      </c>
      <c r="T372" s="50" t="s">
        <v>166</v>
      </c>
    </row>
    <row r="373" spans="1:20" x14ac:dyDescent="0.25">
      <c r="A373" s="9" t="str">
        <f t="shared" si="150"/>
        <v>a</v>
      </c>
      <c r="B373" s="1"/>
      <c r="C373" s="7" t="s">
        <v>9</v>
      </c>
      <c r="D373" s="17">
        <v>4500000</v>
      </c>
      <c r="E373" s="17"/>
      <c r="F373" s="18"/>
      <c r="G373" s="6">
        <f t="shared" si="157"/>
        <v>4500000</v>
      </c>
      <c r="H373" s="19">
        <v>1207393</v>
      </c>
      <c r="I373" s="19">
        <v>1207393</v>
      </c>
      <c r="J373" s="19">
        <v>1266793</v>
      </c>
      <c r="K373" s="19">
        <v>818421</v>
      </c>
      <c r="L373" s="48">
        <f t="shared" si="159"/>
        <v>0</v>
      </c>
      <c r="M373" s="19"/>
      <c r="N373" s="19"/>
      <c r="O373" s="19"/>
      <c r="P373" s="19"/>
      <c r="R373" s="9" t="str">
        <f t="shared" si="148"/>
        <v xml:space="preserve"> </v>
      </c>
      <c r="S373" s="9" t="str">
        <f t="shared" si="149"/>
        <v xml:space="preserve"> </v>
      </c>
      <c r="T373" s="50" t="s">
        <v>166</v>
      </c>
    </row>
    <row r="374" spans="1:20" hidden="1" x14ac:dyDescent="0.25">
      <c r="A374" s="9" t="str">
        <f t="shared" si="150"/>
        <v>b</v>
      </c>
      <c r="B374" s="1"/>
      <c r="C374" s="7" t="s">
        <v>10</v>
      </c>
      <c r="D374" s="17">
        <f>SUM(D375:D376)</f>
        <v>0</v>
      </c>
      <c r="E374" s="17">
        <f>SUM(E375:E376)</f>
        <v>0</v>
      </c>
      <c r="F374" s="18">
        <f>SUM(F375:F376)</f>
        <v>0</v>
      </c>
      <c r="G374" s="6">
        <f t="shared" si="157"/>
        <v>0</v>
      </c>
      <c r="H374" s="3">
        <f t="shared" ref="H374:P374" si="186">SUM(H375:H376)</f>
        <v>0</v>
      </c>
      <c r="I374" s="3">
        <f t="shared" si="186"/>
        <v>0</v>
      </c>
      <c r="J374" s="3">
        <f t="shared" si="186"/>
        <v>0</v>
      </c>
      <c r="K374" s="3">
        <f t="shared" si="186"/>
        <v>0</v>
      </c>
      <c r="L374" s="48">
        <f t="shared" si="159"/>
        <v>0</v>
      </c>
      <c r="M374" s="3">
        <f t="shared" si="186"/>
        <v>0</v>
      </c>
      <c r="N374" s="3">
        <f t="shared" si="186"/>
        <v>0</v>
      </c>
      <c r="O374" s="3">
        <f t="shared" si="186"/>
        <v>0</v>
      </c>
      <c r="P374" s="3">
        <f t="shared" si="186"/>
        <v>0</v>
      </c>
      <c r="R374" s="9" t="str">
        <f t="shared" ref="R374:R410" si="187">IF(D374-G374=0," ","შეცდომა")</f>
        <v xml:space="preserve"> </v>
      </c>
      <c r="S374" s="9" t="str">
        <f t="shared" ref="S374:S410" si="188">IF(E374-L374=0," ","შეცდომა")</f>
        <v xml:space="preserve"> </v>
      </c>
      <c r="T374" s="50" t="s">
        <v>166</v>
      </c>
    </row>
    <row r="375" spans="1:20" ht="30" hidden="1" x14ac:dyDescent="0.25">
      <c r="A375" s="9" t="str">
        <f t="shared" ref="A375:A410" si="189">IF(D375+E375&gt;0,"a","b")</f>
        <v>b</v>
      </c>
      <c r="B375" s="1"/>
      <c r="C375" s="8" t="s">
        <v>11</v>
      </c>
      <c r="D375" s="17"/>
      <c r="E375" s="17"/>
      <c r="F375" s="18"/>
      <c r="G375" s="6">
        <f t="shared" si="157"/>
        <v>0</v>
      </c>
      <c r="H375" s="19"/>
      <c r="I375" s="19"/>
      <c r="J375" s="19"/>
      <c r="K375" s="19"/>
      <c r="L375" s="48">
        <f t="shared" si="159"/>
        <v>0</v>
      </c>
      <c r="M375" s="19"/>
      <c r="N375" s="19"/>
      <c r="O375" s="19"/>
      <c r="P375" s="19"/>
      <c r="R375" s="9" t="str">
        <f t="shared" si="187"/>
        <v xml:space="preserve"> </v>
      </c>
      <c r="S375" s="9" t="str">
        <f t="shared" si="188"/>
        <v xml:space="preserve"> </v>
      </c>
      <c r="T375" s="50" t="s">
        <v>166</v>
      </c>
    </row>
    <row r="376" spans="1:20" ht="30" hidden="1" x14ac:dyDescent="0.25">
      <c r="A376" s="9" t="str">
        <f t="shared" si="189"/>
        <v>b</v>
      </c>
      <c r="B376" s="1"/>
      <c r="C376" s="8" t="s">
        <v>12</v>
      </c>
      <c r="D376" s="17"/>
      <c r="E376" s="17"/>
      <c r="F376" s="18"/>
      <c r="G376" s="6">
        <f t="shared" si="157"/>
        <v>0</v>
      </c>
      <c r="H376" s="19"/>
      <c r="I376" s="19"/>
      <c r="J376" s="19"/>
      <c r="K376" s="19"/>
      <c r="L376" s="48">
        <f t="shared" si="159"/>
        <v>0</v>
      </c>
      <c r="M376" s="19"/>
      <c r="N376" s="19"/>
      <c r="O376" s="19"/>
      <c r="P376" s="19"/>
      <c r="R376" s="9" t="str">
        <f t="shared" si="187"/>
        <v xml:space="preserve"> </v>
      </c>
      <c r="S376" s="9" t="str">
        <f t="shared" si="188"/>
        <v xml:space="preserve"> </v>
      </c>
      <c r="T376" s="50" t="s">
        <v>166</v>
      </c>
    </row>
    <row r="377" spans="1:20" hidden="1" x14ac:dyDescent="0.25">
      <c r="A377" s="9" t="str">
        <f t="shared" si="189"/>
        <v>b</v>
      </c>
      <c r="B377" s="1"/>
      <c r="C377" s="7" t="s">
        <v>13</v>
      </c>
      <c r="D377" s="17"/>
      <c r="E377" s="17"/>
      <c r="F377" s="18"/>
      <c r="G377" s="6">
        <f t="shared" si="157"/>
        <v>0</v>
      </c>
      <c r="H377" s="19"/>
      <c r="I377" s="19"/>
      <c r="J377" s="19"/>
      <c r="K377" s="19"/>
      <c r="L377" s="48">
        <f t="shared" si="159"/>
        <v>0</v>
      </c>
      <c r="M377" s="19"/>
      <c r="N377" s="19"/>
      <c r="O377" s="19"/>
      <c r="P377" s="19"/>
      <c r="R377" s="9" t="str">
        <f t="shared" si="187"/>
        <v xml:space="preserve"> </v>
      </c>
      <c r="S377" s="9" t="str">
        <f t="shared" si="188"/>
        <v xml:space="preserve"> </v>
      </c>
      <c r="T377" s="50" t="s">
        <v>166</v>
      </c>
    </row>
    <row r="378" spans="1:20" s="9" customFormat="1" ht="126" x14ac:dyDescent="0.35">
      <c r="A378" s="9" t="str">
        <f t="shared" si="189"/>
        <v>a</v>
      </c>
      <c r="B378" s="1" t="s">
        <v>82</v>
      </c>
      <c r="C378" s="5" t="s">
        <v>83</v>
      </c>
      <c r="D378" s="15">
        <f>D379+D388</f>
        <v>5300000</v>
      </c>
      <c r="E378" s="15">
        <f>E379+E388</f>
        <v>0</v>
      </c>
      <c r="F378" s="16">
        <f>F379+F388</f>
        <v>0</v>
      </c>
      <c r="G378" s="4">
        <f t="shared" si="157"/>
        <v>5300000</v>
      </c>
      <c r="H378" s="1">
        <f t="shared" ref="H378:P378" si="190">H379+H388</f>
        <v>1432200</v>
      </c>
      <c r="I378" s="1">
        <f t="shared" si="190"/>
        <v>1432200</v>
      </c>
      <c r="J378" s="1">
        <f t="shared" si="190"/>
        <v>1452450</v>
      </c>
      <c r="K378" s="1">
        <f t="shared" si="190"/>
        <v>983150</v>
      </c>
      <c r="L378" s="47">
        <f t="shared" si="159"/>
        <v>0</v>
      </c>
      <c r="M378" s="1">
        <f t="shared" si="190"/>
        <v>0</v>
      </c>
      <c r="N378" s="1">
        <f t="shared" si="190"/>
        <v>0</v>
      </c>
      <c r="O378" s="1">
        <f t="shared" si="190"/>
        <v>0</v>
      </c>
      <c r="P378" s="1">
        <f t="shared" si="190"/>
        <v>0</v>
      </c>
      <c r="Q378" s="65" t="s">
        <v>170</v>
      </c>
      <c r="R378" s="9" t="str">
        <f t="shared" si="187"/>
        <v xml:space="preserve"> </v>
      </c>
      <c r="S378" s="9" t="str">
        <f t="shared" si="188"/>
        <v xml:space="preserve"> </v>
      </c>
      <c r="T378" s="50" t="s">
        <v>166</v>
      </c>
    </row>
    <row r="379" spans="1:20" x14ac:dyDescent="0.25">
      <c r="A379" s="9" t="str">
        <f t="shared" si="189"/>
        <v>a</v>
      </c>
      <c r="B379" s="1"/>
      <c r="C379" s="2" t="s">
        <v>4</v>
      </c>
      <c r="D379" s="17">
        <f>SUM(D380:D385)</f>
        <v>5300000</v>
      </c>
      <c r="E379" s="17">
        <f>SUM(E380:E385)</f>
        <v>0</v>
      </c>
      <c r="F379" s="18">
        <f>SUM(F380:F385)</f>
        <v>0</v>
      </c>
      <c r="G379" s="6">
        <f t="shared" si="157"/>
        <v>5300000</v>
      </c>
      <c r="H379" s="3">
        <f t="shared" ref="H379:P379" si="191">SUM(H380:H385)</f>
        <v>1432200</v>
      </c>
      <c r="I379" s="3">
        <f t="shared" si="191"/>
        <v>1432200</v>
      </c>
      <c r="J379" s="3">
        <f t="shared" si="191"/>
        <v>1452450</v>
      </c>
      <c r="K379" s="3">
        <f t="shared" si="191"/>
        <v>983150</v>
      </c>
      <c r="L379" s="48">
        <f t="shared" si="159"/>
        <v>0</v>
      </c>
      <c r="M379" s="3">
        <f t="shared" si="191"/>
        <v>0</v>
      </c>
      <c r="N379" s="3">
        <f t="shared" si="191"/>
        <v>0</v>
      </c>
      <c r="O379" s="3">
        <f t="shared" si="191"/>
        <v>0</v>
      </c>
      <c r="P379" s="3">
        <f t="shared" si="191"/>
        <v>0</v>
      </c>
      <c r="R379" s="9" t="str">
        <f t="shared" si="187"/>
        <v xml:space="preserve"> </v>
      </c>
      <c r="S379" s="9" t="str">
        <f t="shared" si="188"/>
        <v xml:space="preserve"> </v>
      </c>
      <c r="T379" s="50" t="s">
        <v>166</v>
      </c>
    </row>
    <row r="380" spans="1:20" hidden="1" x14ac:dyDescent="0.25">
      <c r="A380" s="9" t="str">
        <f t="shared" si="189"/>
        <v>b</v>
      </c>
      <c r="B380" s="1"/>
      <c r="C380" s="7" t="s">
        <v>5</v>
      </c>
      <c r="D380" s="17"/>
      <c r="E380" s="17"/>
      <c r="F380" s="18"/>
      <c r="G380" s="6">
        <f t="shared" si="157"/>
        <v>0</v>
      </c>
      <c r="H380" s="19"/>
      <c r="I380" s="19"/>
      <c r="J380" s="19"/>
      <c r="K380" s="19"/>
      <c r="L380" s="48">
        <f t="shared" si="159"/>
        <v>0</v>
      </c>
      <c r="M380" s="19"/>
      <c r="N380" s="19"/>
      <c r="O380" s="19"/>
      <c r="P380" s="19"/>
      <c r="R380" s="9" t="str">
        <f t="shared" si="187"/>
        <v xml:space="preserve"> </v>
      </c>
      <c r="S380" s="9" t="str">
        <f t="shared" si="188"/>
        <v xml:space="preserve"> </v>
      </c>
      <c r="T380" s="50" t="s">
        <v>166</v>
      </c>
    </row>
    <row r="381" spans="1:20" hidden="1" x14ac:dyDescent="0.25">
      <c r="A381" s="9" t="str">
        <f t="shared" si="189"/>
        <v>b</v>
      </c>
      <c r="B381" s="1"/>
      <c r="C381" s="7" t="s">
        <v>6</v>
      </c>
      <c r="D381" s="17"/>
      <c r="E381" s="17"/>
      <c r="F381" s="18"/>
      <c r="G381" s="6">
        <f t="shared" si="157"/>
        <v>0</v>
      </c>
      <c r="H381" s="19"/>
      <c r="I381" s="19"/>
      <c r="J381" s="19"/>
      <c r="K381" s="19"/>
      <c r="L381" s="48">
        <f t="shared" si="159"/>
        <v>0</v>
      </c>
      <c r="M381" s="19"/>
      <c r="N381" s="19"/>
      <c r="O381" s="19"/>
      <c r="P381" s="19"/>
      <c r="R381" s="9" t="str">
        <f t="shared" si="187"/>
        <v xml:space="preserve"> </v>
      </c>
      <c r="S381" s="9" t="str">
        <f t="shared" si="188"/>
        <v xml:space="preserve"> </v>
      </c>
      <c r="T381" s="50" t="s">
        <v>166</v>
      </c>
    </row>
    <row r="382" spans="1:20" hidden="1" x14ac:dyDescent="0.25">
      <c r="A382" s="9" t="str">
        <f t="shared" si="189"/>
        <v>b</v>
      </c>
      <c r="B382" s="1"/>
      <c r="C382" s="7" t="s">
        <v>7</v>
      </c>
      <c r="D382" s="17"/>
      <c r="E382" s="17"/>
      <c r="F382" s="18"/>
      <c r="G382" s="6">
        <f t="shared" si="157"/>
        <v>0</v>
      </c>
      <c r="H382" s="19"/>
      <c r="I382" s="19"/>
      <c r="J382" s="19"/>
      <c r="K382" s="19"/>
      <c r="L382" s="48">
        <f t="shared" si="159"/>
        <v>0</v>
      </c>
      <c r="M382" s="19"/>
      <c r="N382" s="19"/>
      <c r="O382" s="19"/>
      <c r="P382" s="19"/>
      <c r="R382" s="9" t="str">
        <f t="shared" si="187"/>
        <v xml:space="preserve"> </v>
      </c>
      <c r="S382" s="9" t="str">
        <f t="shared" si="188"/>
        <v xml:space="preserve"> </v>
      </c>
      <c r="T382" s="50" t="s">
        <v>166</v>
      </c>
    </row>
    <row r="383" spans="1:20" hidden="1" x14ac:dyDescent="0.25">
      <c r="A383" s="9" t="str">
        <f t="shared" si="189"/>
        <v>b</v>
      </c>
      <c r="B383" s="1"/>
      <c r="C383" s="7" t="s">
        <v>8</v>
      </c>
      <c r="D383" s="17"/>
      <c r="E383" s="17"/>
      <c r="F383" s="18"/>
      <c r="G383" s="6">
        <f t="shared" si="157"/>
        <v>0</v>
      </c>
      <c r="H383" s="19"/>
      <c r="I383" s="19"/>
      <c r="J383" s="19"/>
      <c r="K383" s="19"/>
      <c r="L383" s="48">
        <f t="shared" si="159"/>
        <v>0</v>
      </c>
      <c r="M383" s="19"/>
      <c r="N383" s="19"/>
      <c r="O383" s="19"/>
      <c r="P383" s="19"/>
      <c r="R383" s="9" t="str">
        <f t="shared" si="187"/>
        <v xml:space="preserve"> </v>
      </c>
      <c r="S383" s="9" t="str">
        <f t="shared" si="188"/>
        <v xml:space="preserve"> </v>
      </c>
      <c r="T383" s="50" t="s">
        <v>166</v>
      </c>
    </row>
    <row r="384" spans="1:20" x14ac:dyDescent="0.25">
      <c r="A384" s="9" t="str">
        <f t="shared" si="189"/>
        <v>a</v>
      </c>
      <c r="B384" s="1"/>
      <c r="C384" s="7" t="s">
        <v>9</v>
      </c>
      <c r="D384" s="17">
        <v>5300000</v>
      </c>
      <c r="E384" s="17"/>
      <c r="F384" s="18"/>
      <c r="G384" s="6">
        <f t="shared" si="157"/>
        <v>5300000</v>
      </c>
      <c r="H384" s="19">
        <v>1432200</v>
      </c>
      <c r="I384" s="19">
        <v>1432200</v>
      </c>
      <c r="J384" s="19">
        <v>1452450</v>
      </c>
      <c r="K384" s="19">
        <v>983150</v>
      </c>
      <c r="L384" s="48">
        <f t="shared" si="159"/>
        <v>0</v>
      </c>
      <c r="M384" s="19"/>
      <c r="N384" s="19"/>
      <c r="O384" s="19"/>
      <c r="P384" s="19"/>
      <c r="R384" s="9" t="str">
        <f t="shared" si="187"/>
        <v xml:space="preserve"> </v>
      </c>
      <c r="S384" s="9" t="str">
        <f t="shared" si="188"/>
        <v xml:space="preserve"> </v>
      </c>
      <c r="T384" s="50" t="s">
        <v>166</v>
      </c>
    </row>
    <row r="385" spans="1:20" hidden="1" x14ac:dyDescent="0.25">
      <c r="A385" s="9" t="str">
        <f t="shared" si="189"/>
        <v>b</v>
      </c>
      <c r="B385" s="1"/>
      <c r="C385" s="7" t="s">
        <v>10</v>
      </c>
      <c r="D385" s="17">
        <f>SUM(D386:D387)</f>
        <v>0</v>
      </c>
      <c r="E385" s="17">
        <f>SUM(E386:E387)</f>
        <v>0</v>
      </c>
      <c r="F385" s="18">
        <f>SUM(F386:F387)</f>
        <v>0</v>
      </c>
      <c r="G385" s="6">
        <f t="shared" si="157"/>
        <v>0</v>
      </c>
      <c r="H385" s="3">
        <f t="shared" ref="H385:P385" si="192">SUM(H386:H387)</f>
        <v>0</v>
      </c>
      <c r="I385" s="3">
        <f t="shared" si="192"/>
        <v>0</v>
      </c>
      <c r="J385" s="3">
        <f t="shared" si="192"/>
        <v>0</v>
      </c>
      <c r="K385" s="3">
        <f t="shared" si="192"/>
        <v>0</v>
      </c>
      <c r="L385" s="48">
        <f t="shared" si="159"/>
        <v>0</v>
      </c>
      <c r="M385" s="3">
        <f t="shared" si="192"/>
        <v>0</v>
      </c>
      <c r="N385" s="3">
        <f t="shared" si="192"/>
        <v>0</v>
      </c>
      <c r="O385" s="3">
        <f t="shared" si="192"/>
        <v>0</v>
      </c>
      <c r="P385" s="3">
        <f t="shared" si="192"/>
        <v>0</v>
      </c>
      <c r="R385" s="9" t="str">
        <f t="shared" si="187"/>
        <v xml:space="preserve"> </v>
      </c>
      <c r="S385" s="9" t="str">
        <f t="shared" si="188"/>
        <v xml:space="preserve"> </v>
      </c>
      <c r="T385" s="50" t="s">
        <v>166</v>
      </c>
    </row>
    <row r="386" spans="1:20" ht="30" hidden="1" x14ac:dyDescent="0.25">
      <c r="A386" s="9" t="str">
        <f t="shared" si="189"/>
        <v>b</v>
      </c>
      <c r="B386" s="1"/>
      <c r="C386" s="8" t="s">
        <v>11</v>
      </c>
      <c r="D386" s="17"/>
      <c r="E386" s="17"/>
      <c r="F386" s="18"/>
      <c r="G386" s="6">
        <f t="shared" si="157"/>
        <v>0</v>
      </c>
      <c r="H386" s="19"/>
      <c r="I386" s="19"/>
      <c r="J386" s="19"/>
      <c r="K386" s="19"/>
      <c r="L386" s="48">
        <f t="shared" si="159"/>
        <v>0</v>
      </c>
      <c r="M386" s="19"/>
      <c r="N386" s="19"/>
      <c r="O386" s="19"/>
      <c r="P386" s="19"/>
      <c r="R386" s="9" t="str">
        <f t="shared" si="187"/>
        <v xml:space="preserve"> </v>
      </c>
      <c r="S386" s="9" t="str">
        <f t="shared" si="188"/>
        <v xml:space="preserve"> </v>
      </c>
      <c r="T386" s="50" t="s">
        <v>166</v>
      </c>
    </row>
    <row r="387" spans="1:20" ht="30" hidden="1" x14ac:dyDescent="0.25">
      <c r="A387" s="9" t="str">
        <f t="shared" si="189"/>
        <v>b</v>
      </c>
      <c r="B387" s="1"/>
      <c r="C387" s="8" t="s">
        <v>12</v>
      </c>
      <c r="D387" s="17"/>
      <c r="E387" s="17"/>
      <c r="F387" s="18"/>
      <c r="G387" s="6">
        <f t="shared" si="157"/>
        <v>0</v>
      </c>
      <c r="H387" s="19"/>
      <c r="I387" s="19"/>
      <c r="J387" s="19"/>
      <c r="K387" s="19"/>
      <c r="L387" s="48">
        <f t="shared" si="159"/>
        <v>0</v>
      </c>
      <c r="M387" s="19"/>
      <c r="N387" s="19"/>
      <c r="O387" s="19"/>
      <c r="P387" s="19"/>
      <c r="R387" s="9" t="str">
        <f t="shared" si="187"/>
        <v xml:space="preserve"> </v>
      </c>
      <c r="S387" s="9" t="str">
        <f t="shared" si="188"/>
        <v xml:space="preserve"> </v>
      </c>
      <c r="T387" s="50" t="s">
        <v>166</v>
      </c>
    </row>
    <row r="388" spans="1:20" hidden="1" x14ac:dyDescent="0.25">
      <c r="A388" s="9" t="str">
        <f t="shared" si="189"/>
        <v>b</v>
      </c>
      <c r="B388" s="1"/>
      <c r="C388" s="7" t="s">
        <v>13</v>
      </c>
      <c r="D388" s="17"/>
      <c r="E388" s="17"/>
      <c r="F388" s="18"/>
      <c r="G388" s="6">
        <f t="shared" si="157"/>
        <v>0</v>
      </c>
      <c r="H388" s="19"/>
      <c r="I388" s="19"/>
      <c r="J388" s="19"/>
      <c r="K388" s="19"/>
      <c r="L388" s="48">
        <f t="shared" si="159"/>
        <v>0</v>
      </c>
      <c r="M388" s="19"/>
      <c r="N388" s="19"/>
      <c r="O388" s="19"/>
      <c r="P388" s="19"/>
      <c r="R388" s="9" t="str">
        <f t="shared" si="187"/>
        <v xml:space="preserve"> </v>
      </c>
      <c r="S388" s="9" t="str">
        <f t="shared" si="188"/>
        <v xml:space="preserve"> </v>
      </c>
      <c r="T388" s="50" t="s">
        <v>166</v>
      </c>
    </row>
    <row r="389" spans="1:20" s="9" customFormat="1" ht="45" x14ac:dyDescent="0.25">
      <c r="A389" s="9" t="str">
        <f t="shared" si="189"/>
        <v>a</v>
      </c>
      <c r="B389" s="1" t="s">
        <v>84</v>
      </c>
      <c r="C389" s="5" t="s">
        <v>85</v>
      </c>
      <c r="D389" s="15">
        <f>D390+D399</f>
        <v>11000000</v>
      </c>
      <c r="E389" s="15">
        <f>E390+E399</f>
        <v>0</v>
      </c>
      <c r="F389" s="16">
        <f>F390+F399</f>
        <v>0</v>
      </c>
      <c r="G389" s="4">
        <f t="shared" si="157"/>
        <v>11000000</v>
      </c>
      <c r="H389" s="1">
        <f t="shared" ref="H389:P389" si="193">H390+H399</f>
        <v>2760000</v>
      </c>
      <c r="I389" s="1">
        <f t="shared" si="193"/>
        <v>2760000</v>
      </c>
      <c r="J389" s="1">
        <f t="shared" si="193"/>
        <v>2760000</v>
      </c>
      <c r="K389" s="1">
        <f t="shared" si="193"/>
        <v>2720000</v>
      </c>
      <c r="L389" s="47">
        <f t="shared" si="159"/>
        <v>0</v>
      </c>
      <c r="M389" s="1">
        <f t="shared" si="193"/>
        <v>0</v>
      </c>
      <c r="N389" s="1">
        <f t="shared" si="193"/>
        <v>0</v>
      </c>
      <c r="O389" s="1">
        <f t="shared" si="193"/>
        <v>0</v>
      </c>
      <c r="P389" s="1">
        <f t="shared" si="193"/>
        <v>0</v>
      </c>
      <c r="R389" s="9" t="str">
        <f t="shared" si="187"/>
        <v xml:space="preserve"> </v>
      </c>
      <c r="S389" s="9" t="str">
        <f t="shared" si="188"/>
        <v xml:space="preserve"> </v>
      </c>
      <c r="T389" s="50" t="s">
        <v>166</v>
      </c>
    </row>
    <row r="390" spans="1:20" x14ac:dyDescent="0.25">
      <c r="A390" s="9" t="str">
        <f t="shared" si="189"/>
        <v>a</v>
      </c>
      <c r="B390" s="1"/>
      <c r="C390" s="2" t="s">
        <v>4</v>
      </c>
      <c r="D390" s="17">
        <f>SUM(D391:D396)</f>
        <v>11000000</v>
      </c>
      <c r="E390" s="17">
        <f>SUM(E391:E396)</f>
        <v>0</v>
      </c>
      <c r="F390" s="18">
        <f>SUM(F391:F396)</f>
        <v>0</v>
      </c>
      <c r="G390" s="6">
        <f t="shared" si="157"/>
        <v>11000000</v>
      </c>
      <c r="H390" s="3">
        <f t="shared" ref="H390:P390" si="194">SUM(H391:H396)</f>
        <v>2760000</v>
      </c>
      <c r="I390" s="3">
        <f t="shared" si="194"/>
        <v>2760000</v>
      </c>
      <c r="J390" s="3">
        <f t="shared" si="194"/>
        <v>2760000</v>
      </c>
      <c r="K390" s="3">
        <f t="shared" si="194"/>
        <v>2720000</v>
      </c>
      <c r="L390" s="48">
        <f t="shared" si="159"/>
        <v>0</v>
      </c>
      <c r="M390" s="3">
        <f t="shared" si="194"/>
        <v>0</v>
      </c>
      <c r="N390" s="3">
        <f t="shared" si="194"/>
        <v>0</v>
      </c>
      <c r="O390" s="3">
        <f t="shared" si="194"/>
        <v>0</v>
      </c>
      <c r="P390" s="3">
        <f t="shared" si="194"/>
        <v>0</v>
      </c>
      <c r="R390" s="9" t="str">
        <f t="shared" si="187"/>
        <v xml:space="preserve"> </v>
      </c>
      <c r="S390" s="9" t="str">
        <f t="shared" si="188"/>
        <v xml:space="preserve"> </v>
      </c>
      <c r="T390" s="50" t="s">
        <v>166</v>
      </c>
    </row>
    <row r="391" spans="1:20" hidden="1" x14ac:dyDescent="0.25">
      <c r="A391" s="9" t="str">
        <f t="shared" si="189"/>
        <v>b</v>
      </c>
      <c r="B391" s="1"/>
      <c r="C391" s="7" t="s">
        <v>5</v>
      </c>
      <c r="D391" s="17"/>
      <c r="E391" s="17"/>
      <c r="F391" s="18"/>
      <c r="G391" s="6">
        <f t="shared" si="157"/>
        <v>0</v>
      </c>
      <c r="H391" s="19"/>
      <c r="I391" s="19"/>
      <c r="J391" s="19"/>
      <c r="K391" s="19"/>
      <c r="L391" s="48">
        <f t="shared" si="159"/>
        <v>0</v>
      </c>
      <c r="M391" s="19"/>
      <c r="N391" s="19"/>
      <c r="O391" s="19"/>
      <c r="P391" s="19"/>
      <c r="R391" s="9" t="str">
        <f t="shared" si="187"/>
        <v xml:space="preserve"> </v>
      </c>
      <c r="S391" s="9" t="str">
        <f t="shared" si="188"/>
        <v xml:space="preserve"> </v>
      </c>
      <c r="T391" s="50" t="s">
        <v>166</v>
      </c>
    </row>
    <row r="392" spans="1:20" hidden="1" x14ac:dyDescent="0.25">
      <c r="A392" s="9" t="str">
        <f t="shared" si="189"/>
        <v>b</v>
      </c>
      <c r="B392" s="1"/>
      <c r="C392" s="7" t="s">
        <v>6</v>
      </c>
      <c r="D392" s="17"/>
      <c r="E392" s="17"/>
      <c r="F392" s="18"/>
      <c r="G392" s="6">
        <f t="shared" si="157"/>
        <v>0</v>
      </c>
      <c r="H392" s="19"/>
      <c r="I392" s="19"/>
      <c r="J392" s="19"/>
      <c r="K392" s="19"/>
      <c r="L392" s="48">
        <f t="shared" si="159"/>
        <v>0</v>
      </c>
      <c r="M392" s="19"/>
      <c r="N392" s="19"/>
      <c r="O392" s="19"/>
      <c r="P392" s="19"/>
      <c r="R392" s="9" t="str">
        <f t="shared" si="187"/>
        <v xml:space="preserve"> </v>
      </c>
      <c r="S392" s="9" t="str">
        <f t="shared" si="188"/>
        <v xml:space="preserve"> </v>
      </c>
      <c r="T392" s="50" t="s">
        <v>166</v>
      </c>
    </row>
    <row r="393" spans="1:20" hidden="1" x14ac:dyDescent="0.25">
      <c r="A393" s="9" t="str">
        <f t="shared" si="189"/>
        <v>b</v>
      </c>
      <c r="B393" s="1"/>
      <c r="C393" s="7" t="s">
        <v>7</v>
      </c>
      <c r="D393" s="17"/>
      <c r="E393" s="17"/>
      <c r="F393" s="18"/>
      <c r="G393" s="6">
        <f t="shared" si="157"/>
        <v>0</v>
      </c>
      <c r="H393" s="19"/>
      <c r="I393" s="19"/>
      <c r="J393" s="19"/>
      <c r="K393" s="19"/>
      <c r="L393" s="48">
        <f t="shared" si="159"/>
        <v>0</v>
      </c>
      <c r="M393" s="19"/>
      <c r="N393" s="19"/>
      <c r="O393" s="19"/>
      <c r="P393" s="19"/>
      <c r="R393" s="9" t="str">
        <f t="shared" si="187"/>
        <v xml:space="preserve"> </v>
      </c>
      <c r="S393" s="9" t="str">
        <f t="shared" si="188"/>
        <v xml:space="preserve"> </v>
      </c>
      <c r="T393" s="50" t="s">
        <v>166</v>
      </c>
    </row>
    <row r="394" spans="1:20" hidden="1" x14ac:dyDescent="0.25">
      <c r="A394" s="9" t="str">
        <f t="shared" si="189"/>
        <v>b</v>
      </c>
      <c r="B394" s="1"/>
      <c r="C394" s="7" t="s">
        <v>8</v>
      </c>
      <c r="D394" s="17"/>
      <c r="E394" s="17"/>
      <c r="F394" s="18"/>
      <c r="G394" s="6">
        <f t="shared" si="157"/>
        <v>0</v>
      </c>
      <c r="H394" s="19"/>
      <c r="I394" s="19"/>
      <c r="J394" s="19"/>
      <c r="K394" s="19"/>
      <c r="L394" s="48">
        <f t="shared" si="159"/>
        <v>0</v>
      </c>
      <c r="M394" s="19"/>
      <c r="N394" s="19"/>
      <c r="O394" s="19"/>
      <c r="P394" s="19"/>
      <c r="R394" s="9" t="str">
        <f t="shared" si="187"/>
        <v xml:space="preserve"> </v>
      </c>
      <c r="S394" s="9" t="str">
        <f t="shared" si="188"/>
        <v xml:space="preserve"> </v>
      </c>
      <c r="T394" s="50" t="s">
        <v>166</v>
      </c>
    </row>
    <row r="395" spans="1:20" x14ac:dyDescent="0.25">
      <c r="A395" s="9" t="str">
        <f t="shared" si="189"/>
        <v>a</v>
      </c>
      <c r="B395" s="1"/>
      <c r="C395" s="7" t="s">
        <v>9</v>
      </c>
      <c r="D395" s="17">
        <v>11000000</v>
      </c>
      <c r="E395" s="17"/>
      <c r="F395" s="18"/>
      <c r="G395" s="6">
        <f t="shared" si="157"/>
        <v>11000000</v>
      </c>
      <c r="H395" s="19">
        <v>2760000</v>
      </c>
      <c r="I395" s="19">
        <v>2760000</v>
      </c>
      <c r="J395" s="19">
        <v>2760000</v>
      </c>
      <c r="K395" s="19">
        <v>2720000</v>
      </c>
      <c r="L395" s="48">
        <f t="shared" si="159"/>
        <v>0</v>
      </c>
      <c r="M395" s="19"/>
      <c r="N395" s="19"/>
      <c r="O395" s="19"/>
      <c r="P395" s="19"/>
      <c r="R395" s="9" t="str">
        <f t="shared" si="187"/>
        <v xml:space="preserve"> </v>
      </c>
      <c r="S395" s="9" t="str">
        <f t="shared" si="188"/>
        <v xml:space="preserve"> </v>
      </c>
      <c r="T395" s="50" t="s">
        <v>166</v>
      </c>
    </row>
    <row r="396" spans="1:20" hidden="1" x14ac:dyDescent="0.25">
      <c r="A396" s="9" t="str">
        <f t="shared" si="189"/>
        <v>b</v>
      </c>
      <c r="B396" s="1"/>
      <c r="C396" s="7" t="s">
        <v>10</v>
      </c>
      <c r="D396" s="17">
        <f>SUM(D397:D398)</f>
        <v>0</v>
      </c>
      <c r="E396" s="17">
        <f>SUM(E397:E398)</f>
        <v>0</v>
      </c>
      <c r="F396" s="18">
        <f>SUM(F397:F398)</f>
        <v>0</v>
      </c>
      <c r="G396" s="6">
        <f t="shared" si="157"/>
        <v>0</v>
      </c>
      <c r="H396" s="3">
        <f t="shared" ref="H396:P396" si="195">SUM(H397:H398)</f>
        <v>0</v>
      </c>
      <c r="I396" s="3">
        <f t="shared" si="195"/>
        <v>0</v>
      </c>
      <c r="J396" s="3">
        <f t="shared" si="195"/>
        <v>0</v>
      </c>
      <c r="K396" s="3">
        <f t="shared" si="195"/>
        <v>0</v>
      </c>
      <c r="L396" s="48">
        <f t="shared" si="159"/>
        <v>0</v>
      </c>
      <c r="M396" s="3">
        <f t="shared" si="195"/>
        <v>0</v>
      </c>
      <c r="N396" s="3">
        <f t="shared" si="195"/>
        <v>0</v>
      </c>
      <c r="O396" s="3">
        <f t="shared" si="195"/>
        <v>0</v>
      </c>
      <c r="P396" s="3">
        <f t="shared" si="195"/>
        <v>0</v>
      </c>
      <c r="R396" s="9" t="str">
        <f t="shared" si="187"/>
        <v xml:space="preserve"> </v>
      </c>
      <c r="S396" s="9" t="str">
        <f t="shared" si="188"/>
        <v xml:space="preserve"> </v>
      </c>
      <c r="T396" s="50" t="s">
        <v>166</v>
      </c>
    </row>
    <row r="397" spans="1:20" ht="30" hidden="1" x14ac:dyDescent="0.25">
      <c r="A397" s="9" t="str">
        <f t="shared" si="189"/>
        <v>b</v>
      </c>
      <c r="B397" s="1"/>
      <c r="C397" s="8" t="s">
        <v>11</v>
      </c>
      <c r="D397" s="17"/>
      <c r="E397" s="17"/>
      <c r="F397" s="18"/>
      <c r="G397" s="6">
        <f t="shared" si="157"/>
        <v>0</v>
      </c>
      <c r="H397" s="19"/>
      <c r="I397" s="19"/>
      <c r="J397" s="19"/>
      <c r="K397" s="19"/>
      <c r="L397" s="48">
        <f t="shared" si="159"/>
        <v>0</v>
      </c>
      <c r="M397" s="19"/>
      <c r="N397" s="19"/>
      <c r="O397" s="19"/>
      <c r="P397" s="19"/>
      <c r="R397" s="9" t="str">
        <f t="shared" si="187"/>
        <v xml:space="preserve"> </v>
      </c>
      <c r="S397" s="9" t="str">
        <f t="shared" si="188"/>
        <v xml:space="preserve"> </v>
      </c>
      <c r="T397" s="50" t="s">
        <v>166</v>
      </c>
    </row>
    <row r="398" spans="1:20" ht="30" hidden="1" x14ac:dyDescent="0.25">
      <c r="A398" s="9" t="str">
        <f t="shared" si="189"/>
        <v>b</v>
      </c>
      <c r="B398" s="1"/>
      <c r="C398" s="8" t="s">
        <v>12</v>
      </c>
      <c r="D398" s="17"/>
      <c r="E398" s="17"/>
      <c r="F398" s="18"/>
      <c r="G398" s="6">
        <f t="shared" ref="G398:G410" si="196">SUM(H398:K398)</f>
        <v>0</v>
      </c>
      <c r="H398" s="19"/>
      <c r="I398" s="19"/>
      <c r="J398" s="19"/>
      <c r="K398" s="19"/>
      <c r="L398" s="48">
        <f t="shared" ref="L398:L410" si="197">SUM(M398:P398)</f>
        <v>0</v>
      </c>
      <c r="M398" s="19"/>
      <c r="N398" s="19"/>
      <c r="O398" s="19"/>
      <c r="P398" s="19"/>
      <c r="R398" s="9" t="str">
        <f t="shared" si="187"/>
        <v xml:space="preserve"> </v>
      </c>
      <c r="S398" s="9" t="str">
        <f t="shared" si="188"/>
        <v xml:space="preserve"> </v>
      </c>
      <c r="T398" s="50" t="s">
        <v>166</v>
      </c>
    </row>
    <row r="399" spans="1:20" hidden="1" x14ac:dyDescent="0.25">
      <c r="A399" s="9" t="str">
        <f t="shared" si="189"/>
        <v>b</v>
      </c>
      <c r="B399" s="1"/>
      <c r="C399" s="7" t="s">
        <v>13</v>
      </c>
      <c r="D399" s="17"/>
      <c r="E399" s="17"/>
      <c r="F399" s="18"/>
      <c r="G399" s="6">
        <f t="shared" si="196"/>
        <v>0</v>
      </c>
      <c r="H399" s="19"/>
      <c r="I399" s="19"/>
      <c r="J399" s="19"/>
      <c r="K399" s="19"/>
      <c r="L399" s="48">
        <f t="shared" si="197"/>
        <v>0</v>
      </c>
      <c r="M399" s="19"/>
      <c r="N399" s="19"/>
      <c r="O399" s="19"/>
      <c r="P399" s="19"/>
      <c r="R399" s="9" t="str">
        <f t="shared" si="187"/>
        <v xml:space="preserve"> </v>
      </c>
      <c r="S399" s="9" t="str">
        <f t="shared" si="188"/>
        <v xml:space="preserve"> </v>
      </c>
      <c r="T399" s="50" t="s">
        <v>166</v>
      </c>
    </row>
    <row r="400" spans="1:20" s="9" customFormat="1" ht="30" x14ac:dyDescent="0.25">
      <c r="A400" s="9" t="str">
        <f t="shared" si="189"/>
        <v>a</v>
      </c>
      <c r="B400" s="1" t="s">
        <v>86</v>
      </c>
      <c r="C400" s="5" t="s">
        <v>87</v>
      </c>
      <c r="D400" s="15">
        <f>D401+D410</f>
        <v>757136000</v>
      </c>
      <c r="E400" s="15">
        <f>E401+E410</f>
        <v>0</v>
      </c>
      <c r="F400" s="16">
        <f>F401+F410</f>
        <v>0</v>
      </c>
      <c r="G400" s="4">
        <f t="shared" si="196"/>
        <v>0</v>
      </c>
      <c r="H400" s="1">
        <f t="shared" ref="H400:P400" si="198">H401+H410</f>
        <v>0</v>
      </c>
      <c r="I400" s="1">
        <f t="shared" si="198"/>
        <v>0</v>
      </c>
      <c r="J400" s="1">
        <f t="shared" si="198"/>
        <v>0</v>
      </c>
      <c r="K400" s="1">
        <f t="shared" si="198"/>
        <v>0</v>
      </c>
      <c r="L400" s="47">
        <f t="shared" si="197"/>
        <v>0</v>
      </c>
      <c r="M400" s="1">
        <f t="shared" si="198"/>
        <v>0</v>
      </c>
      <c r="N400" s="1">
        <f t="shared" si="198"/>
        <v>0</v>
      </c>
      <c r="O400" s="1">
        <f t="shared" si="198"/>
        <v>0</v>
      </c>
      <c r="P400" s="1">
        <f t="shared" si="198"/>
        <v>0</v>
      </c>
      <c r="R400" s="9" t="str">
        <f t="shared" si="187"/>
        <v>შეცდომა</v>
      </c>
      <c r="S400" s="9" t="str">
        <f t="shared" si="188"/>
        <v xml:space="preserve"> </v>
      </c>
      <c r="T400" s="50" t="s">
        <v>166</v>
      </c>
    </row>
    <row r="401" spans="1:20" x14ac:dyDescent="0.25">
      <c r="A401" s="9" t="str">
        <f t="shared" si="189"/>
        <v>a</v>
      </c>
      <c r="B401" s="1"/>
      <c r="C401" s="2" t="s">
        <v>4</v>
      </c>
      <c r="D401" s="17">
        <f>SUM(D402:D407)</f>
        <v>757136000</v>
      </c>
      <c r="E401" s="17">
        <f>SUM(E402:E407)</f>
        <v>0</v>
      </c>
      <c r="F401" s="18">
        <f>SUM(F402:F407)</f>
        <v>0</v>
      </c>
      <c r="G401" s="6">
        <f t="shared" si="196"/>
        <v>0</v>
      </c>
      <c r="H401" s="3">
        <f t="shared" ref="H401:P401" si="199">SUM(H402:H407)</f>
        <v>0</v>
      </c>
      <c r="I401" s="3">
        <f t="shared" si="199"/>
        <v>0</v>
      </c>
      <c r="J401" s="3">
        <f t="shared" si="199"/>
        <v>0</v>
      </c>
      <c r="K401" s="3">
        <f t="shared" si="199"/>
        <v>0</v>
      </c>
      <c r="L401" s="48">
        <f t="shared" si="197"/>
        <v>0</v>
      </c>
      <c r="M401" s="3">
        <f t="shared" si="199"/>
        <v>0</v>
      </c>
      <c r="N401" s="3">
        <f t="shared" si="199"/>
        <v>0</v>
      </c>
      <c r="O401" s="3">
        <f t="shared" si="199"/>
        <v>0</v>
      </c>
      <c r="P401" s="3">
        <f t="shared" si="199"/>
        <v>0</v>
      </c>
      <c r="R401" s="9" t="str">
        <f t="shared" si="187"/>
        <v>შეცდომა</v>
      </c>
      <c r="S401" s="9" t="str">
        <f t="shared" si="188"/>
        <v xml:space="preserve"> </v>
      </c>
      <c r="T401" s="50" t="s">
        <v>166</v>
      </c>
    </row>
    <row r="402" spans="1:20" hidden="1" x14ac:dyDescent="0.25">
      <c r="A402" s="9" t="str">
        <f t="shared" si="189"/>
        <v>b</v>
      </c>
      <c r="B402" s="1"/>
      <c r="C402" s="7" t="s">
        <v>5</v>
      </c>
      <c r="D402" s="17"/>
      <c r="E402" s="17"/>
      <c r="F402" s="18"/>
      <c r="G402" s="6">
        <f t="shared" si="196"/>
        <v>0</v>
      </c>
      <c r="H402" s="19"/>
      <c r="I402" s="19"/>
      <c r="J402" s="19"/>
      <c r="K402" s="19"/>
      <c r="L402" s="48">
        <f t="shared" si="197"/>
        <v>0</v>
      </c>
      <c r="M402" s="19"/>
      <c r="N402" s="19"/>
      <c r="O402" s="19"/>
      <c r="P402" s="19"/>
      <c r="R402" s="9" t="str">
        <f t="shared" si="187"/>
        <v xml:space="preserve"> </v>
      </c>
      <c r="S402" s="9" t="str">
        <f t="shared" si="188"/>
        <v xml:space="preserve"> </v>
      </c>
      <c r="T402" s="50" t="s">
        <v>166</v>
      </c>
    </row>
    <row r="403" spans="1:20" x14ac:dyDescent="0.25">
      <c r="A403" s="9" t="str">
        <f t="shared" si="189"/>
        <v>a</v>
      </c>
      <c r="B403" s="1"/>
      <c r="C403" s="7" t="s">
        <v>6</v>
      </c>
      <c r="D403" s="17">
        <v>4000000</v>
      </c>
      <c r="E403" s="17"/>
      <c r="F403" s="18"/>
      <c r="G403" s="6">
        <f t="shared" si="196"/>
        <v>0</v>
      </c>
      <c r="H403" s="19"/>
      <c r="I403" s="19"/>
      <c r="J403" s="19"/>
      <c r="K403" s="19"/>
      <c r="L403" s="48">
        <f t="shared" si="197"/>
        <v>0</v>
      </c>
      <c r="M403" s="19"/>
      <c r="N403" s="19"/>
      <c r="O403" s="19"/>
      <c r="P403" s="19"/>
      <c r="R403" s="9" t="str">
        <f t="shared" si="187"/>
        <v>შეცდომა</v>
      </c>
      <c r="S403" s="9" t="str">
        <f t="shared" si="188"/>
        <v xml:space="preserve"> </v>
      </c>
      <c r="T403" s="50" t="s">
        <v>166</v>
      </c>
    </row>
    <row r="404" spans="1:20" hidden="1" x14ac:dyDescent="0.25">
      <c r="A404" s="9" t="str">
        <f t="shared" si="189"/>
        <v>b</v>
      </c>
      <c r="B404" s="1"/>
      <c r="C404" s="7" t="s">
        <v>7</v>
      </c>
      <c r="D404" s="17"/>
      <c r="E404" s="17"/>
      <c r="F404" s="18"/>
      <c r="G404" s="6">
        <f t="shared" si="196"/>
        <v>0</v>
      </c>
      <c r="H404" s="19"/>
      <c r="I404" s="19"/>
      <c r="J404" s="19"/>
      <c r="K404" s="19"/>
      <c r="L404" s="48">
        <f t="shared" si="197"/>
        <v>0</v>
      </c>
      <c r="M404" s="19"/>
      <c r="N404" s="19"/>
      <c r="O404" s="19"/>
      <c r="P404" s="19"/>
      <c r="R404" s="9" t="str">
        <f t="shared" si="187"/>
        <v xml:space="preserve"> </v>
      </c>
      <c r="S404" s="9" t="str">
        <f t="shared" si="188"/>
        <v xml:space="preserve"> </v>
      </c>
      <c r="T404" s="50" t="s">
        <v>166</v>
      </c>
    </row>
    <row r="405" spans="1:20" hidden="1" x14ac:dyDescent="0.25">
      <c r="A405" s="9" t="str">
        <f t="shared" si="189"/>
        <v>b</v>
      </c>
      <c r="B405" s="1"/>
      <c r="C405" s="7" t="s">
        <v>8</v>
      </c>
      <c r="D405" s="17"/>
      <c r="E405" s="17"/>
      <c r="F405" s="18"/>
      <c r="G405" s="6">
        <f t="shared" si="196"/>
        <v>0</v>
      </c>
      <c r="H405" s="19"/>
      <c r="I405" s="19"/>
      <c r="J405" s="19"/>
      <c r="K405" s="19"/>
      <c r="L405" s="48">
        <f t="shared" si="197"/>
        <v>0</v>
      </c>
      <c r="M405" s="19"/>
      <c r="N405" s="19"/>
      <c r="O405" s="19"/>
      <c r="P405" s="19"/>
      <c r="R405" s="9" t="str">
        <f t="shared" si="187"/>
        <v xml:space="preserve"> </v>
      </c>
      <c r="S405" s="9" t="str">
        <f t="shared" si="188"/>
        <v xml:space="preserve"> </v>
      </c>
      <c r="T405" s="50" t="s">
        <v>166</v>
      </c>
    </row>
    <row r="406" spans="1:20" x14ac:dyDescent="0.25">
      <c r="A406" s="9" t="str">
        <f t="shared" si="189"/>
        <v>a</v>
      </c>
      <c r="B406" s="1"/>
      <c r="C406" s="7" t="s">
        <v>9</v>
      </c>
      <c r="D406" s="17">
        <v>753136000</v>
      </c>
      <c r="E406" s="17"/>
      <c r="F406" s="18"/>
      <c r="G406" s="6">
        <f t="shared" si="196"/>
        <v>0</v>
      </c>
      <c r="H406" s="19"/>
      <c r="I406" s="19"/>
      <c r="J406" s="19"/>
      <c r="K406" s="19"/>
      <c r="L406" s="48">
        <f t="shared" si="197"/>
        <v>0</v>
      </c>
      <c r="M406" s="19"/>
      <c r="N406" s="19"/>
      <c r="O406" s="19"/>
      <c r="P406" s="19"/>
      <c r="R406" s="9" t="str">
        <f t="shared" si="187"/>
        <v>შეცდომა</v>
      </c>
      <c r="S406" s="9" t="str">
        <f t="shared" si="188"/>
        <v xml:space="preserve"> </v>
      </c>
      <c r="T406" s="50" t="s">
        <v>166</v>
      </c>
    </row>
    <row r="407" spans="1:20" hidden="1" x14ac:dyDescent="0.25">
      <c r="A407" s="9" t="str">
        <f t="shared" si="189"/>
        <v>b</v>
      </c>
      <c r="B407" s="1"/>
      <c r="C407" s="7" t="s">
        <v>10</v>
      </c>
      <c r="D407" s="17">
        <f>SUM(D408:D409)</f>
        <v>0</v>
      </c>
      <c r="E407" s="17">
        <f>SUM(E408:E409)</f>
        <v>0</v>
      </c>
      <c r="F407" s="18">
        <f>SUM(F408:F409)</f>
        <v>0</v>
      </c>
      <c r="G407" s="6">
        <f t="shared" si="196"/>
        <v>0</v>
      </c>
      <c r="H407" s="3">
        <f t="shared" ref="H407:P407" si="200">SUM(H408:H409)</f>
        <v>0</v>
      </c>
      <c r="I407" s="3">
        <f t="shared" si="200"/>
        <v>0</v>
      </c>
      <c r="J407" s="3">
        <f t="shared" si="200"/>
        <v>0</v>
      </c>
      <c r="K407" s="3">
        <f t="shared" si="200"/>
        <v>0</v>
      </c>
      <c r="L407" s="48">
        <f t="shared" si="197"/>
        <v>0</v>
      </c>
      <c r="M407" s="3">
        <f t="shared" si="200"/>
        <v>0</v>
      </c>
      <c r="N407" s="3">
        <f t="shared" si="200"/>
        <v>0</v>
      </c>
      <c r="O407" s="3">
        <f t="shared" si="200"/>
        <v>0</v>
      </c>
      <c r="P407" s="3">
        <f t="shared" si="200"/>
        <v>0</v>
      </c>
      <c r="R407" s="9" t="str">
        <f t="shared" si="187"/>
        <v xml:space="preserve"> </v>
      </c>
      <c r="S407" s="9" t="str">
        <f t="shared" si="188"/>
        <v xml:space="preserve"> </v>
      </c>
      <c r="T407" s="50" t="s">
        <v>166</v>
      </c>
    </row>
    <row r="408" spans="1:20" ht="30" hidden="1" x14ac:dyDescent="0.25">
      <c r="A408" s="9" t="str">
        <f t="shared" si="189"/>
        <v>b</v>
      </c>
      <c r="B408" s="1"/>
      <c r="C408" s="8" t="s">
        <v>11</v>
      </c>
      <c r="D408" s="17"/>
      <c r="E408" s="17"/>
      <c r="F408" s="18"/>
      <c r="G408" s="6">
        <f t="shared" si="196"/>
        <v>0</v>
      </c>
      <c r="H408" s="19"/>
      <c r="I408" s="19"/>
      <c r="J408" s="19"/>
      <c r="K408" s="19"/>
      <c r="L408" s="48">
        <f t="shared" si="197"/>
        <v>0</v>
      </c>
      <c r="M408" s="19"/>
      <c r="N408" s="19"/>
      <c r="O408" s="19"/>
      <c r="P408" s="19"/>
      <c r="R408" s="9" t="str">
        <f t="shared" si="187"/>
        <v xml:space="preserve"> </v>
      </c>
      <c r="S408" s="9" t="str">
        <f t="shared" si="188"/>
        <v xml:space="preserve"> </v>
      </c>
      <c r="T408" s="50" t="s">
        <v>166</v>
      </c>
    </row>
    <row r="409" spans="1:20" ht="30" hidden="1" x14ac:dyDescent="0.25">
      <c r="A409" s="9" t="str">
        <f t="shared" si="189"/>
        <v>b</v>
      </c>
      <c r="B409" s="1"/>
      <c r="C409" s="8" t="s">
        <v>12</v>
      </c>
      <c r="D409" s="17"/>
      <c r="E409" s="17"/>
      <c r="F409" s="18"/>
      <c r="G409" s="6">
        <f t="shared" si="196"/>
        <v>0</v>
      </c>
      <c r="H409" s="19"/>
      <c r="I409" s="19"/>
      <c r="J409" s="19"/>
      <c r="K409" s="19"/>
      <c r="L409" s="48">
        <f t="shared" si="197"/>
        <v>0</v>
      </c>
      <c r="M409" s="19"/>
      <c r="N409" s="19"/>
      <c r="O409" s="19"/>
      <c r="P409" s="19"/>
      <c r="R409" s="9" t="str">
        <f t="shared" si="187"/>
        <v xml:space="preserve"> </v>
      </c>
      <c r="S409" s="9" t="str">
        <f t="shared" si="188"/>
        <v xml:space="preserve"> </v>
      </c>
      <c r="T409" s="50" t="s">
        <v>166</v>
      </c>
    </row>
    <row r="410" spans="1:20" hidden="1" x14ac:dyDescent="0.25">
      <c r="A410" s="9" t="str">
        <f t="shared" si="189"/>
        <v>b</v>
      </c>
      <c r="B410" s="1"/>
      <c r="C410" s="7" t="s">
        <v>13</v>
      </c>
      <c r="D410" s="17"/>
      <c r="E410" s="17"/>
      <c r="F410" s="18"/>
      <c r="G410" s="6">
        <f t="shared" si="196"/>
        <v>0</v>
      </c>
      <c r="H410" s="19"/>
      <c r="I410" s="19"/>
      <c r="J410" s="19"/>
      <c r="K410" s="19"/>
      <c r="L410" s="48">
        <f t="shared" si="197"/>
        <v>0</v>
      </c>
      <c r="M410" s="19"/>
      <c r="N410" s="19"/>
      <c r="O410" s="19"/>
      <c r="P410" s="19"/>
      <c r="R410" s="9" t="str">
        <f t="shared" si="187"/>
        <v xml:space="preserve"> </v>
      </c>
      <c r="S410" s="9" t="str">
        <f t="shared" si="188"/>
        <v xml:space="preserve"> </v>
      </c>
      <c r="T410" s="50" t="s">
        <v>166</v>
      </c>
    </row>
    <row r="411" spans="1:20" s="9" customFormat="1" ht="30" x14ac:dyDescent="0.25">
      <c r="A411" s="9" t="str">
        <f t="shared" ref="A411:A432" si="201">IF(D411+E411&gt;0,"a","b")</f>
        <v>a</v>
      </c>
      <c r="B411" s="1" t="s">
        <v>89</v>
      </c>
      <c r="C411" s="5" t="s">
        <v>88</v>
      </c>
      <c r="D411" s="15">
        <f>D412+D421</f>
        <v>12659000</v>
      </c>
      <c r="E411" s="15">
        <f>E412+E421</f>
        <v>0</v>
      </c>
      <c r="F411" s="16">
        <f>F412+F421</f>
        <v>0</v>
      </c>
      <c r="G411" s="4">
        <f t="shared" ref="G411:G421" si="202">SUM(H411:K411)</f>
        <v>12659000</v>
      </c>
      <c r="H411" s="1">
        <f t="shared" ref="H411:P411" si="203">H412+H421</f>
        <v>2909750</v>
      </c>
      <c r="I411" s="1">
        <f t="shared" si="203"/>
        <v>3304750</v>
      </c>
      <c r="J411" s="1">
        <f t="shared" si="203"/>
        <v>3254750</v>
      </c>
      <c r="K411" s="1">
        <f t="shared" si="203"/>
        <v>3189750</v>
      </c>
      <c r="L411" s="47">
        <f>SUM(M411:P411)</f>
        <v>234665</v>
      </c>
      <c r="M411" s="1">
        <f t="shared" si="203"/>
        <v>58666.25</v>
      </c>
      <c r="N411" s="1">
        <f t="shared" si="203"/>
        <v>58666.25</v>
      </c>
      <c r="O411" s="1">
        <f t="shared" si="203"/>
        <v>58666.25</v>
      </c>
      <c r="P411" s="1">
        <f t="shared" si="203"/>
        <v>58666.25</v>
      </c>
      <c r="R411" s="9" t="str">
        <f t="shared" ref="R411:R432" si="204">IF(D411-G411=0," ","შეცდომა")</f>
        <v xml:space="preserve"> </v>
      </c>
      <c r="S411" s="9" t="str">
        <f t="shared" ref="S411:S432" si="205">IF(E411-L411=0," ","შეცდომა")</f>
        <v>შეცდომა</v>
      </c>
      <c r="T411" s="50" t="s">
        <v>166</v>
      </c>
    </row>
    <row r="412" spans="1:20" x14ac:dyDescent="0.25">
      <c r="A412" s="9" t="str">
        <f t="shared" si="201"/>
        <v>a</v>
      </c>
      <c r="B412" s="1"/>
      <c r="C412" s="2" t="s">
        <v>4</v>
      </c>
      <c r="D412" s="17">
        <f>SUM(D413:D418)</f>
        <v>12659000</v>
      </c>
      <c r="E412" s="17">
        <f>SUM(E413:E418)</f>
        <v>0</v>
      </c>
      <c r="F412" s="18">
        <f>SUM(F413:F418)</f>
        <v>0</v>
      </c>
      <c r="G412" s="6">
        <f t="shared" si="202"/>
        <v>12659000</v>
      </c>
      <c r="H412" s="3">
        <f t="shared" ref="H412:P412" si="206">SUM(H413:H418)</f>
        <v>2909750</v>
      </c>
      <c r="I412" s="3">
        <f t="shared" si="206"/>
        <v>3304750</v>
      </c>
      <c r="J412" s="3">
        <f t="shared" si="206"/>
        <v>3254750</v>
      </c>
      <c r="K412" s="3">
        <f t="shared" si="206"/>
        <v>3189750</v>
      </c>
      <c r="L412" s="48">
        <f t="shared" ref="L411:L421" si="207">SUM(M412:P412)</f>
        <v>234665</v>
      </c>
      <c r="M412" s="3">
        <f t="shared" si="206"/>
        <v>58666.25</v>
      </c>
      <c r="N412" s="3">
        <f t="shared" si="206"/>
        <v>58666.25</v>
      </c>
      <c r="O412" s="3">
        <f t="shared" si="206"/>
        <v>58666.25</v>
      </c>
      <c r="P412" s="3">
        <f t="shared" si="206"/>
        <v>58666.25</v>
      </c>
      <c r="R412" s="9" t="str">
        <f t="shared" si="204"/>
        <v xml:space="preserve"> </v>
      </c>
      <c r="S412" s="9" t="str">
        <f t="shared" si="205"/>
        <v>შეცდომა</v>
      </c>
      <c r="T412" s="50" t="s">
        <v>166</v>
      </c>
    </row>
    <row r="413" spans="1:20" hidden="1" x14ac:dyDescent="0.25">
      <c r="A413" s="9" t="str">
        <f t="shared" si="201"/>
        <v>b</v>
      </c>
      <c r="B413" s="1"/>
      <c r="C413" s="7" t="s">
        <v>5</v>
      </c>
      <c r="D413" s="17"/>
      <c r="E413" s="17"/>
      <c r="F413" s="18"/>
      <c r="G413" s="6">
        <f t="shared" si="202"/>
        <v>0</v>
      </c>
      <c r="H413" s="19"/>
      <c r="I413" s="19"/>
      <c r="J413" s="19"/>
      <c r="K413" s="19"/>
      <c r="L413" s="48">
        <f t="shared" si="207"/>
        <v>0</v>
      </c>
      <c r="M413" s="19"/>
      <c r="N413" s="19"/>
      <c r="O413" s="19"/>
      <c r="P413" s="19"/>
      <c r="R413" s="9" t="str">
        <f t="shared" si="204"/>
        <v xml:space="preserve"> </v>
      </c>
      <c r="S413" s="9" t="str">
        <f t="shared" si="205"/>
        <v xml:space="preserve"> </v>
      </c>
      <c r="T413" s="50" t="s">
        <v>166</v>
      </c>
    </row>
    <row r="414" spans="1:20" hidden="1" x14ac:dyDescent="0.25">
      <c r="A414" s="9" t="str">
        <f t="shared" si="201"/>
        <v>b</v>
      </c>
      <c r="B414" s="1"/>
      <c r="C414" s="7" t="s">
        <v>6</v>
      </c>
      <c r="D414" s="17"/>
      <c r="E414" s="17"/>
      <c r="F414" s="18"/>
      <c r="G414" s="6">
        <f t="shared" si="202"/>
        <v>0</v>
      </c>
      <c r="H414" s="19"/>
      <c r="I414" s="19"/>
      <c r="J414" s="19"/>
      <c r="K414" s="19"/>
      <c r="L414" s="48">
        <f t="shared" si="207"/>
        <v>0</v>
      </c>
      <c r="M414" s="19"/>
      <c r="N414" s="19"/>
      <c r="O414" s="19"/>
      <c r="P414" s="19"/>
      <c r="R414" s="9" t="str">
        <f t="shared" si="204"/>
        <v xml:space="preserve"> </v>
      </c>
      <c r="S414" s="9" t="str">
        <f t="shared" si="205"/>
        <v xml:space="preserve"> </v>
      </c>
      <c r="T414" s="50" t="s">
        <v>166</v>
      </c>
    </row>
    <row r="415" spans="1:20" hidden="1" x14ac:dyDescent="0.25">
      <c r="A415" s="9" t="str">
        <f t="shared" si="201"/>
        <v>b</v>
      </c>
      <c r="B415" s="1"/>
      <c r="C415" s="7" t="s">
        <v>7</v>
      </c>
      <c r="D415" s="17"/>
      <c r="E415" s="17"/>
      <c r="F415" s="18"/>
      <c r="G415" s="6">
        <f t="shared" si="202"/>
        <v>0</v>
      </c>
      <c r="H415" s="19"/>
      <c r="I415" s="19"/>
      <c r="J415" s="19"/>
      <c r="K415" s="19"/>
      <c r="L415" s="48">
        <f t="shared" si="207"/>
        <v>0</v>
      </c>
      <c r="M415" s="19"/>
      <c r="N415" s="19"/>
      <c r="O415" s="19"/>
      <c r="P415" s="19"/>
      <c r="R415" s="9" t="str">
        <f t="shared" si="204"/>
        <v xml:space="preserve"> </v>
      </c>
      <c r="S415" s="9" t="str">
        <f t="shared" si="205"/>
        <v xml:space="preserve"> </v>
      </c>
      <c r="T415" s="50" t="s">
        <v>166</v>
      </c>
    </row>
    <row r="416" spans="1:20" hidden="1" x14ac:dyDescent="0.25">
      <c r="A416" s="9" t="str">
        <f t="shared" si="201"/>
        <v>b</v>
      </c>
      <c r="B416" s="1"/>
      <c r="C416" s="7" t="s">
        <v>8</v>
      </c>
      <c r="D416" s="17"/>
      <c r="E416" s="17"/>
      <c r="F416" s="18"/>
      <c r="G416" s="6">
        <f t="shared" si="202"/>
        <v>0</v>
      </c>
      <c r="H416" s="19"/>
      <c r="I416" s="19"/>
      <c r="J416" s="19"/>
      <c r="K416" s="19"/>
      <c r="L416" s="48">
        <f t="shared" si="207"/>
        <v>0</v>
      </c>
      <c r="M416" s="19"/>
      <c r="N416" s="19"/>
      <c r="O416" s="19"/>
      <c r="P416" s="19"/>
      <c r="R416" s="9" t="str">
        <f t="shared" si="204"/>
        <v xml:space="preserve"> </v>
      </c>
      <c r="S416" s="9" t="str">
        <f t="shared" si="205"/>
        <v xml:space="preserve"> </v>
      </c>
      <c r="T416" s="50" t="s">
        <v>166</v>
      </c>
    </row>
    <row r="417" spans="1:20" x14ac:dyDescent="0.25">
      <c r="A417" s="9" t="str">
        <f t="shared" si="201"/>
        <v>a</v>
      </c>
      <c r="B417" s="1"/>
      <c r="C417" s="7" t="s">
        <v>9</v>
      </c>
      <c r="D417" s="17">
        <v>12659000</v>
      </c>
      <c r="E417" s="17"/>
      <c r="F417" s="18"/>
      <c r="G417" s="6">
        <f t="shared" si="202"/>
        <v>12659000</v>
      </c>
      <c r="H417" s="19">
        <v>2909750</v>
      </c>
      <c r="I417" s="19">
        <v>3304750</v>
      </c>
      <c r="J417" s="19">
        <v>3254750</v>
      </c>
      <c r="K417" s="19">
        <v>3189750</v>
      </c>
      <c r="L417" s="48">
        <f t="shared" si="207"/>
        <v>234665</v>
      </c>
      <c r="M417" s="19">
        <v>58666.25</v>
      </c>
      <c r="N417" s="19">
        <v>58666.25</v>
      </c>
      <c r="O417" s="19">
        <v>58666.25</v>
      </c>
      <c r="P417" s="19">
        <v>58666.25</v>
      </c>
      <c r="R417" s="9" t="str">
        <f t="shared" si="204"/>
        <v xml:space="preserve"> </v>
      </c>
      <c r="S417" s="9" t="str">
        <f t="shared" si="205"/>
        <v>შეცდომა</v>
      </c>
      <c r="T417" s="50" t="s">
        <v>166</v>
      </c>
    </row>
    <row r="418" spans="1:20" hidden="1" x14ac:dyDescent="0.25">
      <c r="A418" s="9" t="str">
        <f t="shared" si="201"/>
        <v>b</v>
      </c>
      <c r="B418" s="1"/>
      <c r="C418" s="7" t="s">
        <v>10</v>
      </c>
      <c r="D418" s="17">
        <f>SUM(D419:D420)</f>
        <v>0</v>
      </c>
      <c r="E418" s="17">
        <f>SUM(E419:E420)</f>
        <v>0</v>
      </c>
      <c r="F418" s="18">
        <f>SUM(F419:F420)</f>
        <v>0</v>
      </c>
      <c r="G418" s="6">
        <f t="shared" si="202"/>
        <v>0</v>
      </c>
      <c r="H418" s="3">
        <f t="shared" ref="H418:P418" si="208">SUM(H419:H420)</f>
        <v>0</v>
      </c>
      <c r="I418" s="3">
        <f t="shared" si="208"/>
        <v>0</v>
      </c>
      <c r="J418" s="3">
        <f t="shared" si="208"/>
        <v>0</v>
      </c>
      <c r="K418" s="3">
        <f t="shared" si="208"/>
        <v>0</v>
      </c>
      <c r="L418" s="48">
        <f t="shared" si="207"/>
        <v>0</v>
      </c>
      <c r="M418" s="3">
        <f t="shared" si="208"/>
        <v>0</v>
      </c>
      <c r="N418" s="3">
        <f t="shared" si="208"/>
        <v>0</v>
      </c>
      <c r="O418" s="3">
        <f t="shared" si="208"/>
        <v>0</v>
      </c>
      <c r="P418" s="3">
        <f t="shared" si="208"/>
        <v>0</v>
      </c>
      <c r="R418" s="9" t="str">
        <f t="shared" si="204"/>
        <v xml:space="preserve"> </v>
      </c>
      <c r="S418" s="9" t="str">
        <f t="shared" si="205"/>
        <v xml:space="preserve"> </v>
      </c>
      <c r="T418" s="50" t="s">
        <v>166</v>
      </c>
    </row>
    <row r="419" spans="1:20" ht="30" hidden="1" x14ac:dyDescent="0.25">
      <c r="A419" s="9" t="str">
        <f t="shared" si="201"/>
        <v>b</v>
      </c>
      <c r="B419" s="1"/>
      <c r="C419" s="8" t="s">
        <v>11</v>
      </c>
      <c r="D419" s="17"/>
      <c r="E419" s="17"/>
      <c r="F419" s="18"/>
      <c r="G419" s="6">
        <f t="shared" si="202"/>
        <v>0</v>
      </c>
      <c r="H419" s="19"/>
      <c r="I419" s="19"/>
      <c r="J419" s="19"/>
      <c r="K419" s="19"/>
      <c r="L419" s="48">
        <f t="shared" si="207"/>
        <v>0</v>
      </c>
      <c r="M419" s="19"/>
      <c r="N419" s="19"/>
      <c r="O419" s="19"/>
      <c r="P419" s="19"/>
      <c r="R419" s="9" t="str">
        <f t="shared" si="204"/>
        <v xml:space="preserve"> </v>
      </c>
      <c r="S419" s="9" t="str">
        <f t="shared" si="205"/>
        <v xml:space="preserve"> </v>
      </c>
      <c r="T419" s="50" t="s">
        <v>166</v>
      </c>
    </row>
    <row r="420" spans="1:20" ht="30" hidden="1" x14ac:dyDescent="0.25">
      <c r="A420" s="9" t="str">
        <f t="shared" si="201"/>
        <v>b</v>
      </c>
      <c r="B420" s="1"/>
      <c r="C420" s="8" t="s">
        <v>12</v>
      </c>
      <c r="D420" s="17"/>
      <c r="E420" s="17"/>
      <c r="F420" s="18"/>
      <c r="G420" s="6">
        <f t="shared" si="202"/>
        <v>0</v>
      </c>
      <c r="H420" s="19"/>
      <c r="I420" s="19"/>
      <c r="J420" s="19"/>
      <c r="K420" s="19"/>
      <c r="L420" s="48">
        <f t="shared" si="207"/>
        <v>0</v>
      </c>
      <c r="M420" s="19"/>
      <c r="N420" s="19"/>
      <c r="O420" s="19"/>
      <c r="P420" s="19"/>
      <c r="R420" s="9" t="str">
        <f t="shared" si="204"/>
        <v xml:space="preserve"> </v>
      </c>
      <c r="S420" s="9" t="str">
        <f t="shared" si="205"/>
        <v xml:space="preserve"> </v>
      </c>
      <c r="T420" s="50" t="s">
        <v>166</v>
      </c>
    </row>
    <row r="421" spans="1:20" hidden="1" x14ac:dyDescent="0.25">
      <c r="A421" s="9" t="str">
        <f t="shared" si="201"/>
        <v>b</v>
      </c>
      <c r="B421" s="1"/>
      <c r="C421" s="7" t="s">
        <v>13</v>
      </c>
      <c r="D421" s="17"/>
      <c r="E421" s="17"/>
      <c r="F421" s="18"/>
      <c r="G421" s="6">
        <f t="shared" si="202"/>
        <v>0</v>
      </c>
      <c r="H421" s="19"/>
      <c r="I421" s="19"/>
      <c r="J421" s="19"/>
      <c r="K421" s="19"/>
      <c r="L421" s="48">
        <f t="shared" si="207"/>
        <v>0</v>
      </c>
      <c r="M421" s="19"/>
      <c r="N421" s="19"/>
      <c r="O421" s="19"/>
      <c r="P421" s="19"/>
      <c r="R421" s="9" t="str">
        <f t="shared" si="204"/>
        <v xml:space="preserve"> </v>
      </c>
      <c r="S421" s="9" t="str">
        <f t="shared" si="205"/>
        <v xml:space="preserve"> </v>
      </c>
      <c r="T421" s="50" t="s">
        <v>166</v>
      </c>
    </row>
    <row r="422" spans="1:20" s="9" customFormat="1" ht="30" x14ac:dyDescent="0.25">
      <c r="A422" s="9" t="str">
        <f t="shared" si="201"/>
        <v>a</v>
      </c>
      <c r="B422" s="1" t="s">
        <v>90</v>
      </c>
      <c r="C422" s="5" t="s">
        <v>91</v>
      </c>
      <c r="D422" s="15">
        <f>D423+D432</f>
        <v>7743000</v>
      </c>
      <c r="E422" s="15">
        <f>E423+E432</f>
        <v>0</v>
      </c>
      <c r="F422" s="16">
        <f>F423+F432</f>
        <v>0</v>
      </c>
      <c r="G422" s="4">
        <f t="shared" ref="G422:G432" si="209">SUM(H422:K422)</f>
        <v>7743000</v>
      </c>
      <c r="H422" s="1">
        <f t="shared" ref="H422:P422" si="210">H423+H432</f>
        <v>1886000</v>
      </c>
      <c r="I422" s="1">
        <f t="shared" si="210"/>
        <v>2008000</v>
      </c>
      <c r="J422" s="1">
        <f t="shared" si="210"/>
        <v>1901000</v>
      </c>
      <c r="K422" s="1">
        <f t="shared" si="210"/>
        <v>1948000</v>
      </c>
      <c r="L422" s="47">
        <f t="shared" ref="L422:L432" si="211">SUM(M422:P422)</f>
        <v>0</v>
      </c>
      <c r="M422" s="1">
        <f t="shared" si="210"/>
        <v>0</v>
      </c>
      <c r="N422" s="1">
        <f t="shared" si="210"/>
        <v>0</v>
      </c>
      <c r="O422" s="1">
        <f t="shared" si="210"/>
        <v>0</v>
      </c>
      <c r="P422" s="1">
        <f t="shared" si="210"/>
        <v>0</v>
      </c>
      <c r="R422" s="9" t="str">
        <f t="shared" si="204"/>
        <v xml:space="preserve"> </v>
      </c>
      <c r="S422" s="9" t="str">
        <f t="shared" si="205"/>
        <v xml:space="preserve"> </v>
      </c>
      <c r="T422" s="50" t="s">
        <v>166</v>
      </c>
    </row>
    <row r="423" spans="1:20" x14ac:dyDescent="0.25">
      <c r="A423" s="9" t="str">
        <f t="shared" si="201"/>
        <v>a</v>
      </c>
      <c r="B423" s="1"/>
      <c r="C423" s="2" t="s">
        <v>4</v>
      </c>
      <c r="D423" s="17">
        <f>SUM(D424:D429)</f>
        <v>7743000</v>
      </c>
      <c r="E423" s="17">
        <f>SUM(E424:E429)</f>
        <v>0</v>
      </c>
      <c r="F423" s="18">
        <f>SUM(F424:F429)</f>
        <v>0</v>
      </c>
      <c r="G423" s="6">
        <f t="shared" si="209"/>
        <v>7743000</v>
      </c>
      <c r="H423" s="3">
        <f t="shared" ref="H423:P423" si="212">SUM(H424:H429)</f>
        <v>1886000</v>
      </c>
      <c r="I423" s="3">
        <f t="shared" si="212"/>
        <v>2008000</v>
      </c>
      <c r="J423" s="3">
        <f t="shared" si="212"/>
        <v>1901000</v>
      </c>
      <c r="K423" s="3">
        <f t="shared" si="212"/>
        <v>1948000</v>
      </c>
      <c r="L423" s="48">
        <f t="shared" si="211"/>
        <v>0</v>
      </c>
      <c r="M423" s="3">
        <f t="shared" si="212"/>
        <v>0</v>
      </c>
      <c r="N423" s="3">
        <f t="shared" si="212"/>
        <v>0</v>
      </c>
      <c r="O423" s="3">
        <f t="shared" si="212"/>
        <v>0</v>
      </c>
      <c r="P423" s="3">
        <f t="shared" si="212"/>
        <v>0</v>
      </c>
      <c r="R423" s="9" t="str">
        <f t="shared" si="204"/>
        <v xml:space="preserve"> </v>
      </c>
      <c r="S423" s="9" t="str">
        <f t="shared" si="205"/>
        <v xml:space="preserve"> </v>
      </c>
      <c r="T423" s="50" t="s">
        <v>166</v>
      </c>
    </row>
    <row r="424" spans="1:20" hidden="1" x14ac:dyDescent="0.25">
      <c r="A424" s="9" t="str">
        <f t="shared" si="201"/>
        <v>b</v>
      </c>
      <c r="B424" s="1"/>
      <c r="C424" s="7" t="s">
        <v>5</v>
      </c>
      <c r="D424" s="17"/>
      <c r="E424" s="17"/>
      <c r="F424" s="18"/>
      <c r="G424" s="6">
        <f t="shared" si="209"/>
        <v>0</v>
      </c>
      <c r="H424" s="19"/>
      <c r="I424" s="19"/>
      <c r="J424" s="19"/>
      <c r="K424" s="19"/>
      <c r="L424" s="48">
        <f t="shared" si="211"/>
        <v>0</v>
      </c>
      <c r="M424" s="19"/>
      <c r="N424" s="19"/>
      <c r="O424" s="19"/>
      <c r="P424" s="19"/>
      <c r="R424" s="9" t="str">
        <f t="shared" si="204"/>
        <v xml:space="preserve"> </v>
      </c>
      <c r="S424" s="9" t="str">
        <f t="shared" si="205"/>
        <v xml:space="preserve"> </v>
      </c>
      <c r="T424" s="50" t="s">
        <v>166</v>
      </c>
    </row>
    <row r="425" spans="1:20" hidden="1" x14ac:dyDescent="0.25">
      <c r="A425" s="9" t="str">
        <f t="shared" si="201"/>
        <v>b</v>
      </c>
      <c r="B425" s="1"/>
      <c r="C425" s="7" t="s">
        <v>6</v>
      </c>
      <c r="D425" s="17"/>
      <c r="E425" s="17"/>
      <c r="F425" s="18"/>
      <c r="G425" s="6">
        <f t="shared" si="209"/>
        <v>0</v>
      </c>
      <c r="H425" s="19"/>
      <c r="I425" s="19"/>
      <c r="J425" s="19"/>
      <c r="K425" s="19"/>
      <c r="L425" s="48">
        <f t="shared" si="211"/>
        <v>0</v>
      </c>
      <c r="M425" s="19"/>
      <c r="N425" s="19"/>
      <c r="O425" s="19"/>
      <c r="P425" s="19"/>
      <c r="R425" s="9" t="str">
        <f t="shared" si="204"/>
        <v xml:space="preserve"> </v>
      </c>
      <c r="S425" s="9" t="str">
        <f t="shared" si="205"/>
        <v xml:space="preserve"> </v>
      </c>
      <c r="T425" s="50" t="s">
        <v>166</v>
      </c>
    </row>
    <row r="426" spans="1:20" hidden="1" x14ac:dyDescent="0.25">
      <c r="A426" s="9" t="str">
        <f t="shared" si="201"/>
        <v>b</v>
      </c>
      <c r="B426" s="1"/>
      <c r="C426" s="7" t="s">
        <v>7</v>
      </c>
      <c r="D426" s="17"/>
      <c r="E426" s="17"/>
      <c r="F426" s="18"/>
      <c r="G426" s="6">
        <f t="shared" si="209"/>
        <v>0</v>
      </c>
      <c r="H426" s="19"/>
      <c r="I426" s="19"/>
      <c r="J426" s="19"/>
      <c r="K426" s="19"/>
      <c r="L426" s="48">
        <f t="shared" si="211"/>
        <v>0</v>
      </c>
      <c r="M426" s="19"/>
      <c r="N426" s="19"/>
      <c r="O426" s="19"/>
      <c r="P426" s="19"/>
      <c r="R426" s="9" t="str">
        <f t="shared" si="204"/>
        <v xml:space="preserve"> </v>
      </c>
      <c r="S426" s="9" t="str">
        <f t="shared" si="205"/>
        <v xml:space="preserve"> </v>
      </c>
      <c r="T426" s="50" t="s">
        <v>166</v>
      </c>
    </row>
    <row r="427" spans="1:20" hidden="1" x14ac:dyDescent="0.25">
      <c r="A427" s="9" t="str">
        <f t="shared" si="201"/>
        <v>b</v>
      </c>
      <c r="B427" s="1"/>
      <c r="C427" s="7" t="s">
        <v>8</v>
      </c>
      <c r="D427" s="17"/>
      <c r="E427" s="17"/>
      <c r="F427" s="18"/>
      <c r="G427" s="6">
        <f t="shared" si="209"/>
        <v>0</v>
      </c>
      <c r="H427" s="19"/>
      <c r="I427" s="19"/>
      <c r="J427" s="19"/>
      <c r="K427" s="19"/>
      <c r="L427" s="48">
        <f t="shared" si="211"/>
        <v>0</v>
      </c>
      <c r="M427" s="19"/>
      <c r="N427" s="19"/>
      <c r="O427" s="19"/>
      <c r="P427" s="19"/>
      <c r="R427" s="9" t="str">
        <f t="shared" si="204"/>
        <v xml:space="preserve"> </v>
      </c>
      <c r="S427" s="9" t="str">
        <f t="shared" si="205"/>
        <v xml:space="preserve"> </v>
      </c>
      <c r="T427" s="50" t="s">
        <v>166</v>
      </c>
    </row>
    <row r="428" spans="1:20" x14ac:dyDescent="0.25">
      <c r="A428" s="9" t="str">
        <f t="shared" si="201"/>
        <v>a</v>
      </c>
      <c r="B428" s="1"/>
      <c r="C428" s="7" t="s">
        <v>9</v>
      </c>
      <c r="D428" s="17">
        <v>7743000</v>
      </c>
      <c r="E428" s="17"/>
      <c r="F428" s="18"/>
      <c r="G428" s="6">
        <f t="shared" si="209"/>
        <v>7743000</v>
      </c>
      <c r="H428" s="19">
        <v>1886000</v>
      </c>
      <c r="I428" s="19">
        <v>2008000</v>
      </c>
      <c r="J428" s="19">
        <v>1901000</v>
      </c>
      <c r="K428" s="19">
        <v>1948000</v>
      </c>
      <c r="L428" s="48">
        <f t="shared" si="211"/>
        <v>0</v>
      </c>
      <c r="M428" s="19"/>
      <c r="N428" s="19"/>
      <c r="O428" s="19"/>
      <c r="P428" s="19"/>
      <c r="R428" s="9" t="str">
        <f t="shared" si="204"/>
        <v xml:space="preserve"> </v>
      </c>
      <c r="S428" s="9" t="str">
        <f t="shared" si="205"/>
        <v xml:space="preserve"> </v>
      </c>
      <c r="T428" s="50" t="s">
        <v>166</v>
      </c>
    </row>
    <row r="429" spans="1:20" hidden="1" x14ac:dyDescent="0.25">
      <c r="A429" s="9" t="str">
        <f t="shared" si="201"/>
        <v>b</v>
      </c>
      <c r="B429" s="1"/>
      <c r="C429" s="7" t="s">
        <v>10</v>
      </c>
      <c r="D429" s="17">
        <f>SUM(D430:D431)</f>
        <v>0</v>
      </c>
      <c r="E429" s="17">
        <f>SUM(E430:E431)</f>
        <v>0</v>
      </c>
      <c r="F429" s="18">
        <f>SUM(F430:F431)</f>
        <v>0</v>
      </c>
      <c r="G429" s="6">
        <f t="shared" si="209"/>
        <v>0</v>
      </c>
      <c r="H429" s="3">
        <f t="shared" ref="H429:P429" si="213">SUM(H430:H431)</f>
        <v>0</v>
      </c>
      <c r="I429" s="3">
        <f t="shared" si="213"/>
        <v>0</v>
      </c>
      <c r="J429" s="3">
        <f t="shared" si="213"/>
        <v>0</v>
      </c>
      <c r="K429" s="3">
        <f t="shared" si="213"/>
        <v>0</v>
      </c>
      <c r="L429" s="48">
        <f t="shared" si="211"/>
        <v>0</v>
      </c>
      <c r="M429" s="3">
        <f t="shared" si="213"/>
        <v>0</v>
      </c>
      <c r="N429" s="3">
        <f t="shared" si="213"/>
        <v>0</v>
      </c>
      <c r="O429" s="3">
        <f t="shared" si="213"/>
        <v>0</v>
      </c>
      <c r="P429" s="3">
        <f t="shared" si="213"/>
        <v>0</v>
      </c>
      <c r="R429" s="9" t="str">
        <f t="shared" si="204"/>
        <v xml:space="preserve"> </v>
      </c>
      <c r="S429" s="9" t="str">
        <f t="shared" si="205"/>
        <v xml:space="preserve"> </v>
      </c>
      <c r="T429" s="50" t="s">
        <v>166</v>
      </c>
    </row>
    <row r="430" spans="1:20" ht="30" hidden="1" x14ac:dyDescent="0.25">
      <c r="A430" s="9" t="str">
        <f t="shared" si="201"/>
        <v>b</v>
      </c>
      <c r="B430" s="1"/>
      <c r="C430" s="8" t="s">
        <v>11</v>
      </c>
      <c r="D430" s="17"/>
      <c r="E430" s="17"/>
      <c r="F430" s="18"/>
      <c r="G430" s="6">
        <f t="shared" si="209"/>
        <v>0</v>
      </c>
      <c r="H430" s="19"/>
      <c r="I430" s="19"/>
      <c r="J430" s="19"/>
      <c r="K430" s="19"/>
      <c r="L430" s="48">
        <f t="shared" si="211"/>
        <v>0</v>
      </c>
      <c r="M430" s="19"/>
      <c r="N430" s="19"/>
      <c r="O430" s="19"/>
      <c r="P430" s="19"/>
      <c r="R430" s="9" t="str">
        <f t="shared" si="204"/>
        <v xml:space="preserve"> </v>
      </c>
      <c r="S430" s="9" t="str">
        <f t="shared" si="205"/>
        <v xml:space="preserve"> </v>
      </c>
      <c r="T430" s="50" t="s">
        <v>166</v>
      </c>
    </row>
    <row r="431" spans="1:20" ht="30" hidden="1" x14ac:dyDescent="0.25">
      <c r="A431" s="9" t="str">
        <f t="shared" si="201"/>
        <v>b</v>
      </c>
      <c r="B431" s="1"/>
      <c r="C431" s="8" t="s">
        <v>12</v>
      </c>
      <c r="D431" s="17"/>
      <c r="E431" s="17"/>
      <c r="F431" s="18"/>
      <c r="G431" s="6">
        <f t="shared" si="209"/>
        <v>0</v>
      </c>
      <c r="H431" s="19"/>
      <c r="I431" s="19"/>
      <c r="J431" s="19"/>
      <c r="K431" s="19"/>
      <c r="L431" s="48">
        <f t="shared" si="211"/>
        <v>0</v>
      </c>
      <c r="M431" s="19"/>
      <c r="N431" s="19"/>
      <c r="O431" s="19"/>
      <c r="P431" s="19"/>
      <c r="R431" s="9" t="str">
        <f t="shared" si="204"/>
        <v xml:space="preserve"> </v>
      </c>
      <c r="S431" s="9" t="str">
        <f t="shared" si="205"/>
        <v xml:space="preserve"> </v>
      </c>
      <c r="T431" s="50" t="s">
        <v>166</v>
      </c>
    </row>
    <row r="432" spans="1:20" hidden="1" x14ac:dyDescent="0.25">
      <c r="A432" s="9" t="str">
        <f t="shared" si="201"/>
        <v>b</v>
      </c>
      <c r="B432" s="1"/>
      <c r="C432" s="7" t="s">
        <v>13</v>
      </c>
      <c r="D432" s="17"/>
      <c r="E432" s="17"/>
      <c r="F432" s="18"/>
      <c r="G432" s="6">
        <f t="shared" si="209"/>
        <v>0</v>
      </c>
      <c r="H432" s="19"/>
      <c r="I432" s="19"/>
      <c r="J432" s="19"/>
      <c r="K432" s="19"/>
      <c r="L432" s="48">
        <f t="shared" si="211"/>
        <v>0</v>
      </c>
      <c r="M432" s="19"/>
      <c r="N432" s="19"/>
      <c r="O432" s="19"/>
      <c r="P432" s="19"/>
      <c r="R432" s="9" t="str">
        <f t="shared" si="204"/>
        <v xml:space="preserve"> </v>
      </c>
      <c r="S432" s="9" t="str">
        <f t="shared" si="205"/>
        <v xml:space="preserve"> </v>
      </c>
      <c r="T432" s="50" t="s">
        <v>166</v>
      </c>
    </row>
    <row r="433" spans="1:20" s="9" customFormat="1" ht="30" x14ac:dyDescent="0.25">
      <c r="A433" s="9" t="str">
        <f t="shared" ref="A433:A454" si="214">IF(D433+E433&gt;0,"a","b")</f>
        <v>a</v>
      </c>
      <c r="B433" s="1" t="s">
        <v>93</v>
      </c>
      <c r="C433" s="5" t="s">
        <v>92</v>
      </c>
      <c r="D433" s="15">
        <f>D434+D443</f>
        <v>7526000</v>
      </c>
      <c r="E433" s="15">
        <f>E434+E443</f>
        <v>0</v>
      </c>
      <c r="F433" s="16">
        <f>F434+F443</f>
        <v>0</v>
      </c>
      <c r="G433" s="4">
        <f t="shared" ref="G433:G455" si="215">SUM(H433:K433)</f>
        <v>7526000</v>
      </c>
      <c r="H433" s="1">
        <f t="shared" ref="H433:P433" si="216">H434+H443</f>
        <v>1786500</v>
      </c>
      <c r="I433" s="1">
        <f t="shared" si="216"/>
        <v>1948750</v>
      </c>
      <c r="J433" s="1">
        <f t="shared" si="216"/>
        <v>1916500</v>
      </c>
      <c r="K433" s="1">
        <f t="shared" si="216"/>
        <v>1874250</v>
      </c>
      <c r="L433" s="47">
        <f t="shared" ref="L433:L455" si="217">SUM(M433:P433)</f>
        <v>0</v>
      </c>
      <c r="M433" s="1">
        <f t="shared" si="216"/>
        <v>0</v>
      </c>
      <c r="N433" s="1">
        <f t="shared" si="216"/>
        <v>0</v>
      </c>
      <c r="O433" s="1">
        <f t="shared" si="216"/>
        <v>0</v>
      </c>
      <c r="P433" s="1">
        <f t="shared" si="216"/>
        <v>0</v>
      </c>
      <c r="R433" s="9" t="str">
        <f t="shared" ref="R433:R453" si="218">IF(D433-G433=0," ","შეცდომა")</f>
        <v xml:space="preserve"> </v>
      </c>
      <c r="S433" s="9" t="str">
        <f t="shared" ref="S433:S453" si="219">IF(E433-L433=0," ","შეცდომა")</f>
        <v xml:space="preserve"> </v>
      </c>
      <c r="T433" s="50" t="s">
        <v>166</v>
      </c>
    </row>
    <row r="434" spans="1:20" x14ac:dyDescent="0.25">
      <c r="A434" s="9" t="str">
        <f t="shared" si="214"/>
        <v>a</v>
      </c>
      <c r="B434" s="1"/>
      <c r="C434" s="2" t="s">
        <v>4</v>
      </c>
      <c r="D434" s="17">
        <f>SUM(D435:D440)</f>
        <v>7526000</v>
      </c>
      <c r="E434" s="17">
        <f>SUM(E435:E440)</f>
        <v>0</v>
      </c>
      <c r="F434" s="18">
        <f>SUM(F435:F440)</f>
        <v>0</v>
      </c>
      <c r="G434" s="6">
        <f t="shared" si="215"/>
        <v>7526000</v>
      </c>
      <c r="H434" s="3">
        <f t="shared" ref="H434:P434" si="220">SUM(H435:H440)</f>
        <v>1786500</v>
      </c>
      <c r="I434" s="3">
        <f t="shared" si="220"/>
        <v>1948750</v>
      </c>
      <c r="J434" s="3">
        <f t="shared" si="220"/>
        <v>1916500</v>
      </c>
      <c r="K434" s="3">
        <f t="shared" si="220"/>
        <v>1874250</v>
      </c>
      <c r="L434" s="48">
        <f t="shared" si="217"/>
        <v>0</v>
      </c>
      <c r="M434" s="3">
        <f t="shared" si="220"/>
        <v>0</v>
      </c>
      <c r="N434" s="3">
        <f t="shared" si="220"/>
        <v>0</v>
      </c>
      <c r="O434" s="3">
        <f t="shared" si="220"/>
        <v>0</v>
      </c>
      <c r="P434" s="3">
        <f t="shared" si="220"/>
        <v>0</v>
      </c>
      <c r="R434" s="9" t="str">
        <f t="shared" si="218"/>
        <v xml:space="preserve"> </v>
      </c>
      <c r="S434" s="9" t="str">
        <f t="shared" si="219"/>
        <v xml:space="preserve"> </v>
      </c>
      <c r="T434" s="50" t="s">
        <v>166</v>
      </c>
    </row>
    <row r="435" spans="1:20" hidden="1" x14ac:dyDescent="0.25">
      <c r="A435" s="9" t="str">
        <f t="shared" si="214"/>
        <v>b</v>
      </c>
      <c r="B435" s="1"/>
      <c r="C435" s="7" t="s">
        <v>5</v>
      </c>
      <c r="D435" s="17"/>
      <c r="E435" s="17"/>
      <c r="F435" s="18"/>
      <c r="G435" s="6">
        <f t="shared" si="215"/>
        <v>0</v>
      </c>
      <c r="H435" s="19"/>
      <c r="I435" s="19"/>
      <c r="J435" s="19"/>
      <c r="K435" s="19"/>
      <c r="L435" s="48">
        <f t="shared" si="217"/>
        <v>0</v>
      </c>
      <c r="M435" s="19"/>
      <c r="N435" s="19"/>
      <c r="O435" s="19"/>
      <c r="P435" s="19"/>
      <c r="R435" s="9" t="str">
        <f t="shared" si="218"/>
        <v xml:space="preserve"> </v>
      </c>
      <c r="S435" s="9" t="str">
        <f t="shared" si="219"/>
        <v xml:space="preserve"> </v>
      </c>
      <c r="T435" s="50" t="s">
        <v>166</v>
      </c>
    </row>
    <row r="436" spans="1:20" hidden="1" x14ac:dyDescent="0.25">
      <c r="A436" s="9" t="str">
        <f t="shared" si="214"/>
        <v>b</v>
      </c>
      <c r="B436" s="1"/>
      <c r="C436" s="7" t="s">
        <v>6</v>
      </c>
      <c r="D436" s="17"/>
      <c r="E436" s="17"/>
      <c r="F436" s="18"/>
      <c r="G436" s="6">
        <f t="shared" si="215"/>
        <v>0</v>
      </c>
      <c r="H436" s="19"/>
      <c r="I436" s="19"/>
      <c r="J436" s="19"/>
      <c r="K436" s="19"/>
      <c r="L436" s="48">
        <f t="shared" si="217"/>
        <v>0</v>
      </c>
      <c r="M436" s="19"/>
      <c r="N436" s="19"/>
      <c r="O436" s="19"/>
      <c r="P436" s="19"/>
      <c r="R436" s="9" t="str">
        <f t="shared" si="218"/>
        <v xml:space="preserve"> </v>
      </c>
      <c r="S436" s="9" t="str">
        <f t="shared" si="219"/>
        <v xml:space="preserve"> </v>
      </c>
      <c r="T436" s="50" t="s">
        <v>166</v>
      </c>
    </row>
    <row r="437" spans="1:20" hidden="1" x14ac:dyDescent="0.25">
      <c r="A437" s="9" t="str">
        <f t="shared" si="214"/>
        <v>b</v>
      </c>
      <c r="B437" s="1"/>
      <c r="C437" s="7" t="s">
        <v>7</v>
      </c>
      <c r="D437" s="17"/>
      <c r="E437" s="17"/>
      <c r="F437" s="18"/>
      <c r="G437" s="6">
        <f t="shared" si="215"/>
        <v>0</v>
      </c>
      <c r="H437" s="19"/>
      <c r="I437" s="19"/>
      <c r="J437" s="19"/>
      <c r="K437" s="19"/>
      <c r="L437" s="48">
        <f t="shared" si="217"/>
        <v>0</v>
      </c>
      <c r="M437" s="19"/>
      <c r="N437" s="19"/>
      <c r="O437" s="19"/>
      <c r="P437" s="19"/>
      <c r="R437" s="9" t="str">
        <f t="shared" si="218"/>
        <v xml:space="preserve"> </v>
      </c>
      <c r="S437" s="9" t="str">
        <f t="shared" si="219"/>
        <v xml:space="preserve"> </v>
      </c>
      <c r="T437" s="50" t="s">
        <v>166</v>
      </c>
    </row>
    <row r="438" spans="1:20" hidden="1" x14ac:dyDescent="0.25">
      <c r="A438" s="9" t="str">
        <f t="shared" si="214"/>
        <v>b</v>
      </c>
      <c r="B438" s="1"/>
      <c r="C438" s="7" t="s">
        <v>8</v>
      </c>
      <c r="D438" s="17"/>
      <c r="E438" s="17"/>
      <c r="F438" s="18"/>
      <c r="G438" s="6">
        <f t="shared" si="215"/>
        <v>0</v>
      </c>
      <c r="H438" s="19"/>
      <c r="I438" s="19"/>
      <c r="J438" s="19"/>
      <c r="K438" s="19"/>
      <c r="L438" s="48">
        <f t="shared" si="217"/>
        <v>0</v>
      </c>
      <c r="M438" s="19"/>
      <c r="N438" s="19"/>
      <c r="O438" s="19"/>
      <c r="P438" s="19"/>
      <c r="R438" s="9" t="str">
        <f t="shared" si="218"/>
        <v xml:space="preserve"> </v>
      </c>
      <c r="S438" s="9" t="str">
        <f t="shared" si="219"/>
        <v xml:space="preserve"> </v>
      </c>
      <c r="T438" s="50" t="s">
        <v>166</v>
      </c>
    </row>
    <row r="439" spans="1:20" x14ac:dyDescent="0.25">
      <c r="A439" s="9" t="str">
        <f t="shared" si="214"/>
        <v>a</v>
      </c>
      <c r="B439" s="1"/>
      <c r="C439" s="7" t="s">
        <v>9</v>
      </c>
      <c r="D439" s="17">
        <v>7526000</v>
      </c>
      <c r="E439" s="17"/>
      <c r="F439" s="18"/>
      <c r="G439" s="6">
        <f t="shared" si="215"/>
        <v>7526000</v>
      </c>
      <c r="H439" s="19">
        <v>1786500</v>
      </c>
      <c r="I439" s="19">
        <v>1948750</v>
      </c>
      <c r="J439" s="19">
        <v>1916500</v>
      </c>
      <c r="K439" s="19">
        <v>1874250</v>
      </c>
      <c r="L439" s="48">
        <f t="shared" si="217"/>
        <v>0</v>
      </c>
      <c r="M439" s="19"/>
      <c r="N439" s="19"/>
      <c r="O439" s="19"/>
      <c r="P439" s="19"/>
      <c r="R439" s="9" t="str">
        <f t="shared" si="218"/>
        <v xml:space="preserve"> </v>
      </c>
      <c r="S439" s="9" t="str">
        <f t="shared" si="219"/>
        <v xml:space="preserve"> </v>
      </c>
      <c r="T439" s="50" t="s">
        <v>166</v>
      </c>
    </row>
    <row r="440" spans="1:20" hidden="1" x14ac:dyDescent="0.25">
      <c r="A440" s="9" t="str">
        <f t="shared" si="214"/>
        <v>b</v>
      </c>
      <c r="B440" s="1"/>
      <c r="C440" s="7" t="s">
        <v>10</v>
      </c>
      <c r="D440" s="17">
        <f>SUM(D441:D442)</f>
        <v>0</v>
      </c>
      <c r="E440" s="17">
        <f>SUM(E441:E442)</f>
        <v>0</v>
      </c>
      <c r="F440" s="18">
        <f>SUM(F441:F442)</f>
        <v>0</v>
      </c>
      <c r="G440" s="6">
        <f t="shared" si="215"/>
        <v>0</v>
      </c>
      <c r="H440" s="3">
        <f t="shared" ref="H440:P440" si="221">SUM(H441:H442)</f>
        <v>0</v>
      </c>
      <c r="I440" s="3">
        <f t="shared" si="221"/>
        <v>0</v>
      </c>
      <c r="J440" s="3">
        <f t="shared" si="221"/>
        <v>0</v>
      </c>
      <c r="K440" s="3">
        <f t="shared" si="221"/>
        <v>0</v>
      </c>
      <c r="L440" s="48">
        <f t="shared" si="217"/>
        <v>0</v>
      </c>
      <c r="M440" s="3">
        <f t="shared" si="221"/>
        <v>0</v>
      </c>
      <c r="N440" s="3">
        <f t="shared" si="221"/>
        <v>0</v>
      </c>
      <c r="O440" s="3">
        <f t="shared" si="221"/>
        <v>0</v>
      </c>
      <c r="P440" s="3">
        <f t="shared" si="221"/>
        <v>0</v>
      </c>
      <c r="R440" s="9" t="str">
        <f t="shared" si="218"/>
        <v xml:space="preserve"> </v>
      </c>
      <c r="S440" s="9" t="str">
        <f t="shared" si="219"/>
        <v xml:space="preserve"> </v>
      </c>
      <c r="T440" s="50" t="s">
        <v>166</v>
      </c>
    </row>
    <row r="441" spans="1:20" ht="30" hidden="1" x14ac:dyDescent="0.25">
      <c r="A441" s="9" t="str">
        <f t="shared" si="214"/>
        <v>b</v>
      </c>
      <c r="B441" s="1"/>
      <c r="C441" s="8" t="s">
        <v>11</v>
      </c>
      <c r="D441" s="17"/>
      <c r="E441" s="17"/>
      <c r="F441" s="18"/>
      <c r="G441" s="6">
        <f t="shared" si="215"/>
        <v>0</v>
      </c>
      <c r="H441" s="19"/>
      <c r="I441" s="19"/>
      <c r="J441" s="19"/>
      <c r="K441" s="19"/>
      <c r="L441" s="48">
        <f t="shared" si="217"/>
        <v>0</v>
      </c>
      <c r="M441" s="19"/>
      <c r="N441" s="19"/>
      <c r="O441" s="19"/>
      <c r="P441" s="19"/>
      <c r="R441" s="9" t="str">
        <f t="shared" si="218"/>
        <v xml:space="preserve"> </v>
      </c>
      <c r="S441" s="9" t="str">
        <f t="shared" si="219"/>
        <v xml:space="preserve"> </v>
      </c>
      <c r="T441" s="50" t="s">
        <v>166</v>
      </c>
    </row>
    <row r="442" spans="1:20" ht="30" hidden="1" x14ac:dyDescent="0.25">
      <c r="A442" s="9" t="str">
        <f t="shared" si="214"/>
        <v>b</v>
      </c>
      <c r="B442" s="1"/>
      <c r="C442" s="8" t="s">
        <v>12</v>
      </c>
      <c r="D442" s="17"/>
      <c r="E442" s="17"/>
      <c r="F442" s="18"/>
      <c r="G442" s="6">
        <f t="shared" si="215"/>
        <v>0</v>
      </c>
      <c r="H442" s="19"/>
      <c r="I442" s="19"/>
      <c r="J442" s="19"/>
      <c r="K442" s="19"/>
      <c r="L442" s="48">
        <f t="shared" si="217"/>
        <v>0</v>
      </c>
      <c r="M442" s="19"/>
      <c r="N442" s="19"/>
      <c r="O442" s="19"/>
      <c r="P442" s="19"/>
      <c r="R442" s="9" t="str">
        <f t="shared" si="218"/>
        <v xml:space="preserve"> </v>
      </c>
      <c r="S442" s="9" t="str">
        <f t="shared" si="219"/>
        <v xml:space="preserve"> </v>
      </c>
      <c r="T442" s="50" t="s">
        <v>166</v>
      </c>
    </row>
    <row r="443" spans="1:20" hidden="1" x14ac:dyDescent="0.25">
      <c r="A443" s="9" t="str">
        <f t="shared" si="214"/>
        <v>b</v>
      </c>
      <c r="B443" s="1"/>
      <c r="C443" s="7" t="s">
        <v>13</v>
      </c>
      <c r="D443" s="17"/>
      <c r="E443" s="17"/>
      <c r="F443" s="18"/>
      <c r="G443" s="6">
        <f t="shared" si="215"/>
        <v>0</v>
      </c>
      <c r="H443" s="19"/>
      <c r="I443" s="19"/>
      <c r="J443" s="19"/>
      <c r="K443" s="19"/>
      <c r="L443" s="48">
        <f t="shared" si="217"/>
        <v>0</v>
      </c>
      <c r="M443" s="19"/>
      <c r="N443" s="19"/>
      <c r="O443" s="19"/>
      <c r="P443" s="19"/>
      <c r="R443" s="9" t="str">
        <f t="shared" si="218"/>
        <v xml:space="preserve"> </v>
      </c>
      <c r="S443" s="9" t="str">
        <f t="shared" si="219"/>
        <v xml:space="preserve"> </v>
      </c>
      <c r="T443" s="50" t="s">
        <v>166</v>
      </c>
    </row>
    <row r="444" spans="1:20" s="9" customFormat="1" ht="30" x14ac:dyDescent="0.25">
      <c r="A444" s="9" t="str">
        <f t="shared" si="214"/>
        <v>a</v>
      </c>
      <c r="B444" s="1" t="s">
        <v>94</v>
      </c>
      <c r="C444" s="5" t="s">
        <v>95</v>
      </c>
      <c r="D444" s="15">
        <f>D445+D454</f>
        <v>12150000</v>
      </c>
      <c r="E444" s="15">
        <f>E445+E454</f>
        <v>0</v>
      </c>
      <c r="F444" s="16">
        <f>F445+F454</f>
        <v>0</v>
      </c>
      <c r="G444" s="4">
        <f t="shared" si="215"/>
        <v>12150000</v>
      </c>
      <c r="H444" s="1">
        <f t="shared" ref="H444:P444" si="222">H445+H454</f>
        <v>3014000</v>
      </c>
      <c r="I444" s="1">
        <f t="shared" si="222"/>
        <v>3094000</v>
      </c>
      <c r="J444" s="1">
        <f t="shared" si="222"/>
        <v>3094000</v>
      </c>
      <c r="K444" s="1">
        <f t="shared" si="222"/>
        <v>2948000</v>
      </c>
      <c r="L444" s="47">
        <f t="shared" si="217"/>
        <v>0</v>
      </c>
      <c r="M444" s="1">
        <f t="shared" si="222"/>
        <v>0</v>
      </c>
      <c r="N444" s="1">
        <f t="shared" si="222"/>
        <v>0</v>
      </c>
      <c r="O444" s="1">
        <f t="shared" si="222"/>
        <v>0</v>
      </c>
      <c r="P444" s="1">
        <f t="shared" si="222"/>
        <v>0</v>
      </c>
      <c r="R444" s="9" t="str">
        <f t="shared" si="218"/>
        <v xml:space="preserve"> </v>
      </c>
      <c r="S444" s="9" t="str">
        <f t="shared" si="219"/>
        <v xml:space="preserve"> </v>
      </c>
      <c r="T444" s="50" t="s">
        <v>166</v>
      </c>
    </row>
    <row r="445" spans="1:20" x14ac:dyDescent="0.25">
      <c r="A445" s="9" t="str">
        <f t="shared" si="214"/>
        <v>a</v>
      </c>
      <c r="B445" s="1"/>
      <c r="C445" s="2" t="s">
        <v>4</v>
      </c>
      <c r="D445" s="17">
        <f>SUM(D446:D451)</f>
        <v>12150000</v>
      </c>
      <c r="E445" s="17">
        <f>SUM(E446:E451)</f>
        <v>0</v>
      </c>
      <c r="F445" s="18">
        <f>SUM(F446:F451)</f>
        <v>0</v>
      </c>
      <c r="G445" s="6">
        <f t="shared" si="215"/>
        <v>12150000</v>
      </c>
      <c r="H445" s="3">
        <f t="shared" ref="H445:P445" si="223">SUM(H446:H451)</f>
        <v>3014000</v>
      </c>
      <c r="I445" s="3">
        <f t="shared" si="223"/>
        <v>3094000</v>
      </c>
      <c r="J445" s="3">
        <f t="shared" si="223"/>
        <v>3094000</v>
      </c>
      <c r="K445" s="3">
        <f t="shared" si="223"/>
        <v>2948000</v>
      </c>
      <c r="L445" s="48">
        <f t="shared" si="217"/>
        <v>0</v>
      </c>
      <c r="M445" s="3">
        <f t="shared" si="223"/>
        <v>0</v>
      </c>
      <c r="N445" s="3">
        <f t="shared" si="223"/>
        <v>0</v>
      </c>
      <c r="O445" s="3">
        <f t="shared" si="223"/>
        <v>0</v>
      </c>
      <c r="P445" s="3">
        <f t="shared" si="223"/>
        <v>0</v>
      </c>
      <c r="R445" s="9" t="str">
        <f t="shared" si="218"/>
        <v xml:space="preserve"> </v>
      </c>
      <c r="S445" s="9" t="str">
        <f t="shared" si="219"/>
        <v xml:space="preserve"> </v>
      </c>
      <c r="T445" s="50" t="s">
        <v>166</v>
      </c>
    </row>
    <row r="446" spans="1:20" hidden="1" x14ac:dyDescent="0.25">
      <c r="A446" s="9" t="str">
        <f t="shared" si="214"/>
        <v>b</v>
      </c>
      <c r="B446" s="1"/>
      <c r="C446" s="7" t="s">
        <v>5</v>
      </c>
      <c r="D446" s="17"/>
      <c r="E446" s="17"/>
      <c r="F446" s="18"/>
      <c r="G446" s="6">
        <f t="shared" si="215"/>
        <v>0</v>
      </c>
      <c r="H446" s="19"/>
      <c r="I446" s="19"/>
      <c r="J446" s="19"/>
      <c r="K446" s="19"/>
      <c r="L446" s="48">
        <f t="shared" si="217"/>
        <v>0</v>
      </c>
      <c r="M446" s="19"/>
      <c r="N446" s="19"/>
      <c r="O446" s="19"/>
      <c r="P446" s="19"/>
      <c r="R446" s="9" t="str">
        <f t="shared" si="218"/>
        <v xml:space="preserve"> </v>
      </c>
      <c r="S446" s="9" t="str">
        <f t="shared" si="219"/>
        <v xml:space="preserve"> </v>
      </c>
      <c r="T446" s="50" t="s">
        <v>166</v>
      </c>
    </row>
    <row r="447" spans="1:20" x14ac:dyDescent="0.25">
      <c r="A447" s="9" t="str">
        <f t="shared" si="214"/>
        <v>a</v>
      </c>
      <c r="B447" s="1"/>
      <c r="C447" s="7" t="s">
        <v>6</v>
      </c>
      <c r="D447" s="17">
        <v>150000</v>
      </c>
      <c r="E447" s="17"/>
      <c r="F447" s="18"/>
      <c r="G447" s="6">
        <f t="shared" si="215"/>
        <v>150000</v>
      </c>
      <c r="H447" s="19">
        <v>37500</v>
      </c>
      <c r="I447" s="19">
        <v>37500</v>
      </c>
      <c r="J447" s="19">
        <v>37500</v>
      </c>
      <c r="K447" s="19">
        <v>37500</v>
      </c>
      <c r="L447" s="48">
        <f t="shared" si="217"/>
        <v>0</v>
      </c>
      <c r="M447" s="19"/>
      <c r="N447" s="19"/>
      <c r="O447" s="19"/>
      <c r="P447" s="19"/>
      <c r="R447" s="9" t="str">
        <f t="shared" si="218"/>
        <v xml:space="preserve"> </v>
      </c>
      <c r="S447" s="9" t="str">
        <f t="shared" si="219"/>
        <v xml:space="preserve"> </v>
      </c>
      <c r="T447" s="50" t="s">
        <v>166</v>
      </c>
    </row>
    <row r="448" spans="1:20" hidden="1" x14ac:dyDescent="0.25">
      <c r="A448" s="9" t="str">
        <f t="shared" si="214"/>
        <v>b</v>
      </c>
      <c r="B448" s="1"/>
      <c r="C448" s="7" t="s">
        <v>7</v>
      </c>
      <c r="D448" s="17"/>
      <c r="E448" s="17"/>
      <c r="F448" s="18"/>
      <c r="G448" s="6">
        <f t="shared" si="215"/>
        <v>0</v>
      </c>
      <c r="H448" s="19"/>
      <c r="I448" s="19"/>
      <c r="J448" s="19"/>
      <c r="K448" s="19"/>
      <c r="L448" s="48">
        <f t="shared" si="217"/>
        <v>0</v>
      </c>
      <c r="M448" s="19"/>
      <c r="N448" s="19"/>
      <c r="O448" s="19"/>
      <c r="P448" s="19"/>
      <c r="R448" s="9" t="str">
        <f t="shared" si="218"/>
        <v xml:space="preserve"> </v>
      </c>
      <c r="S448" s="9" t="str">
        <f t="shared" si="219"/>
        <v xml:space="preserve"> </v>
      </c>
      <c r="T448" s="50" t="s">
        <v>166</v>
      </c>
    </row>
    <row r="449" spans="1:20" hidden="1" x14ac:dyDescent="0.25">
      <c r="A449" s="9" t="str">
        <f t="shared" si="214"/>
        <v>b</v>
      </c>
      <c r="B449" s="1"/>
      <c r="C449" s="7" t="s">
        <v>8</v>
      </c>
      <c r="D449" s="17"/>
      <c r="E449" s="17"/>
      <c r="F449" s="18"/>
      <c r="G449" s="6">
        <f t="shared" si="215"/>
        <v>0</v>
      </c>
      <c r="H449" s="19"/>
      <c r="I449" s="19"/>
      <c r="J449" s="19"/>
      <c r="K449" s="19"/>
      <c r="L449" s="48">
        <f t="shared" si="217"/>
        <v>0</v>
      </c>
      <c r="M449" s="19"/>
      <c r="N449" s="19"/>
      <c r="O449" s="19"/>
      <c r="P449" s="19"/>
      <c r="R449" s="9" t="str">
        <f t="shared" si="218"/>
        <v xml:space="preserve"> </v>
      </c>
      <c r="S449" s="9" t="str">
        <f t="shared" si="219"/>
        <v xml:space="preserve"> </v>
      </c>
      <c r="T449" s="50" t="s">
        <v>166</v>
      </c>
    </row>
    <row r="450" spans="1:20" x14ac:dyDescent="0.25">
      <c r="A450" s="9" t="str">
        <f t="shared" si="214"/>
        <v>a</v>
      </c>
      <c r="B450" s="1"/>
      <c r="C450" s="7" t="s">
        <v>9</v>
      </c>
      <c r="D450" s="17">
        <v>12000000</v>
      </c>
      <c r="E450" s="17"/>
      <c r="F450" s="18"/>
      <c r="G450" s="6">
        <f t="shared" si="215"/>
        <v>12000000</v>
      </c>
      <c r="H450" s="19">
        <f>3014000-37500</f>
        <v>2976500</v>
      </c>
      <c r="I450" s="19">
        <f>3094000-37500</f>
        <v>3056500</v>
      </c>
      <c r="J450" s="19">
        <f>3094000-37500</f>
        <v>3056500</v>
      </c>
      <c r="K450" s="19">
        <f>2948000-37500</f>
        <v>2910500</v>
      </c>
      <c r="L450" s="48">
        <f t="shared" si="217"/>
        <v>0</v>
      </c>
      <c r="M450" s="19"/>
      <c r="N450" s="19"/>
      <c r="O450" s="19"/>
      <c r="P450" s="19"/>
      <c r="R450" s="9" t="str">
        <f t="shared" si="218"/>
        <v xml:space="preserve"> </v>
      </c>
      <c r="S450" s="9" t="str">
        <f t="shared" si="219"/>
        <v xml:space="preserve"> </v>
      </c>
      <c r="T450" s="50" t="s">
        <v>166</v>
      </c>
    </row>
    <row r="451" spans="1:20" hidden="1" x14ac:dyDescent="0.25">
      <c r="A451" s="9" t="str">
        <f t="shared" si="214"/>
        <v>b</v>
      </c>
      <c r="B451" s="1"/>
      <c r="C451" s="7" t="s">
        <v>10</v>
      </c>
      <c r="D451" s="17">
        <f>SUM(D452:D453)</f>
        <v>0</v>
      </c>
      <c r="E451" s="17">
        <f>SUM(E452:E453)</f>
        <v>0</v>
      </c>
      <c r="F451" s="18">
        <f>SUM(F452:F453)</f>
        <v>0</v>
      </c>
      <c r="G451" s="6">
        <f t="shared" si="215"/>
        <v>0</v>
      </c>
      <c r="H451" s="3">
        <f t="shared" ref="H451:P451" si="224">SUM(H452:H453)</f>
        <v>0</v>
      </c>
      <c r="I451" s="3">
        <f t="shared" si="224"/>
        <v>0</v>
      </c>
      <c r="J451" s="3">
        <f t="shared" si="224"/>
        <v>0</v>
      </c>
      <c r="K451" s="3">
        <f t="shared" si="224"/>
        <v>0</v>
      </c>
      <c r="L451" s="48">
        <f t="shared" si="217"/>
        <v>0</v>
      </c>
      <c r="M451" s="3">
        <f t="shared" si="224"/>
        <v>0</v>
      </c>
      <c r="N451" s="3">
        <f t="shared" si="224"/>
        <v>0</v>
      </c>
      <c r="O451" s="3">
        <f t="shared" si="224"/>
        <v>0</v>
      </c>
      <c r="P451" s="3">
        <f t="shared" si="224"/>
        <v>0</v>
      </c>
      <c r="R451" s="9" t="str">
        <f t="shared" si="218"/>
        <v xml:space="preserve"> </v>
      </c>
      <c r="S451" s="9" t="str">
        <f t="shared" si="219"/>
        <v xml:space="preserve"> </v>
      </c>
      <c r="T451" s="50" t="s">
        <v>166</v>
      </c>
    </row>
    <row r="452" spans="1:20" ht="30" hidden="1" x14ac:dyDescent="0.25">
      <c r="A452" s="9" t="str">
        <f t="shared" si="214"/>
        <v>b</v>
      </c>
      <c r="B452" s="1"/>
      <c r="C452" s="8" t="s">
        <v>11</v>
      </c>
      <c r="D452" s="17"/>
      <c r="E452" s="17"/>
      <c r="F452" s="18"/>
      <c r="G452" s="6">
        <f t="shared" si="215"/>
        <v>0</v>
      </c>
      <c r="H452" s="19"/>
      <c r="I452" s="19"/>
      <c r="J452" s="19"/>
      <c r="K452" s="19"/>
      <c r="L452" s="48">
        <f t="shared" si="217"/>
        <v>0</v>
      </c>
      <c r="M452" s="19"/>
      <c r="N452" s="19"/>
      <c r="O452" s="19"/>
      <c r="P452" s="19"/>
      <c r="R452" s="9" t="str">
        <f t="shared" si="218"/>
        <v xml:space="preserve"> </v>
      </c>
      <c r="S452" s="9" t="str">
        <f t="shared" si="219"/>
        <v xml:space="preserve"> </v>
      </c>
      <c r="T452" s="50" t="s">
        <v>166</v>
      </c>
    </row>
    <row r="453" spans="1:20" ht="30" hidden="1" x14ac:dyDescent="0.25">
      <c r="A453" s="9" t="str">
        <f t="shared" si="214"/>
        <v>b</v>
      </c>
      <c r="B453" s="1"/>
      <c r="C453" s="8" t="s">
        <v>12</v>
      </c>
      <c r="D453" s="17"/>
      <c r="E453" s="17"/>
      <c r="F453" s="18"/>
      <c r="G453" s="6">
        <f t="shared" si="215"/>
        <v>0</v>
      </c>
      <c r="H453" s="19"/>
      <c r="I453" s="19"/>
      <c r="J453" s="19"/>
      <c r="K453" s="19"/>
      <c r="L453" s="48">
        <f t="shared" si="217"/>
        <v>0</v>
      </c>
      <c r="M453" s="19"/>
      <c r="N453" s="19"/>
      <c r="O453" s="19"/>
      <c r="P453" s="19"/>
      <c r="R453" s="9" t="str">
        <f t="shared" si="218"/>
        <v xml:space="preserve"> </v>
      </c>
      <c r="S453" s="9" t="str">
        <f t="shared" si="219"/>
        <v xml:space="preserve"> </v>
      </c>
      <c r="T453" s="50" t="s">
        <v>166</v>
      </c>
    </row>
    <row r="454" spans="1:20" hidden="1" x14ac:dyDescent="0.25">
      <c r="A454" s="9" t="str">
        <f t="shared" si="214"/>
        <v>b</v>
      </c>
      <c r="B454" s="1"/>
      <c r="C454" s="7" t="s">
        <v>13</v>
      </c>
      <c r="D454" s="17"/>
      <c r="E454" s="17"/>
      <c r="F454" s="18"/>
      <c r="G454" s="6">
        <f t="shared" si="215"/>
        <v>0</v>
      </c>
      <c r="H454" s="19"/>
      <c r="I454" s="19"/>
      <c r="J454" s="19"/>
      <c r="K454" s="19"/>
      <c r="L454" s="48">
        <f t="shared" si="217"/>
        <v>0</v>
      </c>
      <c r="M454" s="19"/>
      <c r="N454" s="19"/>
      <c r="O454" s="19"/>
      <c r="P454" s="19"/>
      <c r="R454" s="9" t="str">
        <f t="shared" ref="R454:R476" si="225">IF(D454-G454=0," ","შეცდომა")</f>
        <v xml:space="preserve"> </v>
      </c>
      <c r="S454" s="9" t="str">
        <f t="shared" ref="S454:S476" si="226">IF(E454-L454=0," ","შეცდომა")</f>
        <v xml:space="preserve"> </v>
      </c>
      <c r="T454" s="50" t="s">
        <v>166</v>
      </c>
    </row>
    <row r="455" spans="1:20" s="9" customFormat="1" ht="30" x14ac:dyDescent="0.25">
      <c r="A455" s="9" t="str">
        <f t="shared" ref="A455:A476" si="227">IF(D455+E455&gt;0,"a","b")</f>
        <v>a</v>
      </c>
      <c r="B455" s="1" t="s">
        <v>97</v>
      </c>
      <c r="C455" s="5" t="s">
        <v>96</v>
      </c>
      <c r="D455" s="15">
        <f>D456+D465</f>
        <v>5900000</v>
      </c>
      <c r="E455" s="15">
        <f>E456+E465</f>
        <v>0</v>
      </c>
      <c r="F455" s="16">
        <f>F456+F465</f>
        <v>0</v>
      </c>
      <c r="G455" s="4">
        <f t="shared" si="215"/>
        <v>5900000</v>
      </c>
      <c r="H455" s="1">
        <f t="shared" ref="H455:P455" si="228">H456+H465</f>
        <v>1475000</v>
      </c>
      <c r="I455" s="1">
        <f t="shared" si="228"/>
        <v>1475000</v>
      </c>
      <c r="J455" s="1">
        <f t="shared" si="228"/>
        <v>1475000</v>
      </c>
      <c r="K455" s="1">
        <f t="shared" si="228"/>
        <v>1475000</v>
      </c>
      <c r="L455" s="47">
        <f t="shared" si="217"/>
        <v>0</v>
      </c>
      <c r="M455" s="1">
        <f t="shared" si="228"/>
        <v>0</v>
      </c>
      <c r="N455" s="1">
        <f t="shared" si="228"/>
        <v>0</v>
      </c>
      <c r="O455" s="1">
        <f t="shared" si="228"/>
        <v>0</v>
      </c>
      <c r="P455" s="1">
        <f t="shared" si="228"/>
        <v>0</v>
      </c>
      <c r="R455" s="9" t="str">
        <f t="shared" si="225"/>
        <v xml:space="preserve"> </v>
      </c>
      <c r="S455" s="9" t="str">
        <f t="shared" si="226"/>
        <v xml:space="preserve"> </v>
      </c>
      <c r="T455" s="50" t="s">
        <v>166</v>
      </c>
    </row>
    <row r="456" spans="1:20" x14ac:dyDescent="0.25">
      <c r="A456" s="9" t="str">
        <f t="shared" si="227"/>
        <v>a</v>
      </c>
      <c r="B456" s="1"/>
      <c r="C456" s="2" t="s">
        <v>4</v>
      </c>
      <c r="D456" s="17">
        <f>SUM(D457:D462)</f>
        <v>5900000</v>
      </c>
      <c r="E456" s="17">
        <f>SUM(E457:E462)</f>
        <v>0</v>
      </c>
      <c r="F456" s="18">
        <f>SUM(F457:F462)</f>
        <v>0</v>
      </c>
      <c r="G456" s="6">
        <f t="shared" ref="G456:G497" si="229">SUM(H456:K456)</f>
        <v>5900000</v>
      </c>
      <c r="H456" s="3">
        <f t="shared" ref="H456:P456" si="230">SUM(H457:H462)</f>
        <v>1475000</v>
      </c>
      <c r="I456" s="3">
        <f t="shared" si="230"/>
        <v>1475000</v>
      </c>
      <c r="J456" s="3">
        <f t="shared" si="230"/>
        <v>1475000</v>
      </c>
      <c r="K456" s="3">
        <f t="shared" si="230"/>
        <v>1475000</v>
      </c>
      <c r="L456" s="48">
        <f t="shared" ref="L456:L497" si="231">SUM(M456:P456)</f>
        <v>0</v>
      </c>
      <c r="M456" s="3">
        <f t="shared" si="230"/>
        <v>0</v>
      </c>
      <c r="N456" s="3">
        <f t="shared" si="230"/>
        <v>0</v>
      </c>
      <c r="O456" s="3">
        <f t="shared" si="230"/>
        <v>0</v>
      </c>
      <c r="P456" s="3">
        <f t="shared" si="230"/>
        <v>0</v>
      </c>
      <c r="R456" s="9" t="str">
        <f t="shared" si="225"/>
        <v xml:space="preserve"> </v>
      </c>
      <c r="S456" s="9" t="str">
        <f t="shared" si="226"/>
        <v xml:space="preserve"> </v>
      </c>
      <c r="T456" s="50" t="s">
        <v>166</v>
      </c>
    </row>
    <row r="457" spans="1:20" hidden="1" x14ac:dyDescent="0.25">
      <c r="A457" s="9" t="str">
        <f t="shared" si="227"/>
        <v>b</v>
      </c>
      <c r="B457" s="1"/>
      <c r="C457" s="7" t="s">
        <v>5</v>
      </c>
      <c r="D457" s="17"/>
      <c r="E457" s="17"/>
      <c r="F457" s="18"/>
      <c r="G457" s="6">
        <f t="shared" si="229"/>
        <v>0</v>
      </c>
      <c r="H457" s="19"/>
      <c r="I457" s="19"/>
      <c r="J457" s="19"/>
      <c r="K457" s="19"/>
      <c r="L457" s="48">
        <f t="shared" si="231"/>
        <v>0</v>
      </c>
      <c r="M457" s="19"/>
      <c r="N457" s="19"/>
      <c r="O457" s="19"/>
      <c r="P457" s="19"/>
      <c r="R457" s="9" t="str">
        <f t="shared" si="225"/>
        <v xml:space="preserve"> </v>
      </c>
      <c r="S457" s="9" t="str">
        <f t="shared" si="226"/>
        <v xml:space="preserve"> </v>
      </c>
      <c r="T457" s="50" t="s">
        <v>166</v>
      </c>
    </row>
    <row r="458" spans="1:20" x14ac:dyDescent="0.25">
      <c r="A458" s="9" t="str">
        <f t="shared" si="227"/>
        <v>a</v>
      </c>
      <c r="B458" s="1"/>
      <c r="C458" s="7" t="s">
        <v>6</v>
      </c>
      <c r="D458" s="17">
        <v>180000</v>
      </c>
      <c r="E458" s="17"/>
      <c r="F458" s="18"/>
      <c r="G458" s="6">
        <f t="shared" si="229"/>
        <v>180000</v>
      </c>
      <c r="H458" s="19">
        <v>45000</v>
      </c>
      <c r="I458" s="19">
        <v>45000</v>
      </c>
      <c r="J458" s="19">
        <v>45000</v>
      </c>
      <c r="K458" s="19">
        <v>45000</v>
      </c>
      <c r="L458" s="48">
        <f t="shared" si="231"/>
        <v>0</v>
      </c>
      <c r="M458" s="19"/>
      <c r="N458" s="19"/>
      <c r="O458" s="19"/>
      <c r="P458" s="19"/>
      <c r="R458" s="9" t="str">
        <f t="shared" si="225"/>
        <v xml:space="preserve"> </v>
      </c>
      <c r="S458" s="9" t="str">
        <f t="shared" si="226"/>
        <v xml:space="preserve"> </v>
      </c>
      <c r="T458" s="50" t="s">
        <v>166</v>
      </c>
    </row>
    <row r="459" spans="1:20" hidden="1" x14ac:dyDescent="0.25">
      <c r="A459" s="9" t="str">
        <f t="shared" si="227"/>
        <v>b</v>
      </c>
      <c r="B459" s="1"/>
      <c r="C459" s="7" t="s">
        <v>7</v>
      </c>
      <c r="D459" s="17"/>
      <c r="E459" s="17"/>
      <c r="F459" s="18"/>
      <c r="G459" s="6">
        <f t="shared" si="229"/>
        <v>0</v>
      </c>
      <c r="H459" s="19"/>
      <c r="I459" s="19"/>
      <c r="J459" s="19"/>
      <c r="K459" s="19"/>
      <c r="L459" s="48">
        <f t="shared" si="231"/>
        <v>0</v>
      </c>
      <c r="M459" s="19"/>
      <c r="N459" s="19"/>
      <c r="O459" s="19"/>
      <c r="P459" s="19"/>
      <c r="R459" s="9" t="str">
        <f t="shared" si="225"/>
        <v xml:space="preserve"> </v>
      </c>
      <c r="S459" s="9" t="str">
        <f t="shared" si="226"/>
        <v xml:space="preserve"> </v>
      </c>
      <c r="T459" s="50" t="s">
        <v>166</v>
      </c>
    </row>
    <row r="460" spans="1:20" hidden="1" x14ac:dyDescent="0.25">
      <c r="A460" s="9" t="str">
        <f t="shared" si="227"/>
        <v>b</v>
      </c>
      <c r="B460" s="1"/>
      <c r="C460" s="7" t="s">
        <v>8</v>
      </c>
      <c r="D460" s="17"/>
      <c r="E460" s="17"/>
      <c r="F460" s="18"/>
      <c r="G460" s="6">
        <f t="shared" si="229"/>
        <v>0</v>
      </c>
      <c r="H460" s="19"/>
      <c r="I460" s="19"/>
      <c r="J460" s="19"/>
      <c r="K460" s="19"/>
      <c r="L460" s="48">
        <f t="shared" si="231"/>
        <v>0</v>
      </c>
      <c r="M460" s="19"/>
      <c r="N460" s="19"/>
      <c r="O460" s="19"/>
      <c r="P460" s="19"/>
      <c r="R460" s="9" t="str">
        <f t="shared" si="225"/>
        <v xml:space="preserve"> </v>
      </c>
      <c r="S460" s="9" t="str">
        <f t="shared" si="226"/>
        <v xml:space="preserve"> </v>
      </c>
      <c r="T460" s="50" t="s">
        <v>166</v>
      </c>
    </row>
    <row r="461" spans="1:20" x14ac:dyDescent="0.25">
      <c r="A461" s="9" t="str">
        <f t="shared" si="227"/>
        <v>a</v>
      </c>
      <c r="B461" s="1"/>
      <c r="C461" s="7" t="s">
        <v>9</v>
      </c>
      <c r="D461" s="17">
        <v>5720000</v>
      </c>
      <c r="E461" s="17"/>
      <c r="F461" s="18"/>
      <c r="G461" s="6">
        <f t="shared" si="229"/>
        <v>5720000</v>
      </c>
      <c r="H461" s="19">
        <f>1430000</f>
        <v>1430000</v>
      </c>
      <c r="I461" s="19">
        <f t="shared" ref="I461:K461" si="232">1430000</f>
        <v>1430000</v>
      </c>
      <c r="J461" s="19">
        <f t="shared" si="232"/>
        <v>1430000</v>
      </c>
      <c r="K461" s="19">
        <f t="shared" si="232"/>
        <v>1430000</v>
      </c>
      <c r="L461" s="48">
        <f t="shared" si="231"/>
        <v>0</v>
      </c>
      <c r="M461" s="19"/>
      <c r="N461" s="19"/>
      <c r="O461" s="19"/>
      <c r="P461" s="19"/>
      <c r="R461" s="9" t="str">
        <f t="shared" si="225"/>
        <v xml:space="preserve"> </v>
      </c>
      <c r="S461" s="9" t="str">
        <f t="shared" si="226"/>
        <v xml:space="preserve"> </v>
      </c>
      <c r="T461" s="50" t="s">
        <v>166</v>
      </c>
    </row>
    <row r="462" spans="1:20" hidden="1" x14ac:dyDescent="0.25">
      <c r="A462" s="9" t="str">
        <f t="shared" si="227"/>
        <v>b</v>
      </c>
      <c r="B462" s="1"/>
      <c r="C462" s="7" t="s">
        <v>10</v>
      </c>
      <c r="D462" s="17">
        <f>SUM(D463:D464)</f>
        <v>0</v>
      </c>
      <c r="E462" s="17">
        <f>SUM(E463:E464)</f>
        <v>0</v>
      </c>
      <c r="F462" s="18">
        <f>SUM(F463:F464)</f>
        <v>0</v>
      </c>
      <c r="G462" s="6">
        <f t="shared" si="229"/>
        <v>0</v>
      </c>
      <c r="H462" s="3">
        <f t="shared" ref="H462:P462" si="233">SUM(H463:H464)</f>
        <v>0</v>
      </c>
      <c r="I462" s="3">
        <f t="shared" si="233"/>
        <v>0</v>
      </c>
      <c r="J462" s="3">
        <f t="shared" si="233"/>
        <v>0</v>
      </c>
      <c r="K462" s="3">
        <f t="shared" si="233"/>
        <v>0</v>
      </c>
      <c r="L462" s="48">
        <f t="shared" si="231"/>
        <v>0</v>
      </c>
      <c r="M462" s="3">
        <f t="shared" si="233"/>
        <v>0</v>
      </c>
      <c r="N462" s="3">
        <f t="shared" si="233"/>
        <v>0</v>
      </c>
      <c r="O462" s="3">
        <f t="shared" si="233"/>
        <v>0</v>
      </c>
      <c r="P462" s="3">
        <f t="shared" si="233"/>
        <v>0</v>
      </c>
      <c r="R462" s="9" t="str">
        <f t="shared" si="225"/>
        <v xml:space="preserve"> </v>
      </c>
      <c r="S462" s="9" t="str">
        <f t="shared" si="226"/>
        <v xml:space="preserve"> </v>
      </c>
      <c r="T462" s="50" t="s">
        <v>166</v>
      </c>
    </row>
    <row r="463" spans="1:20" ht="30" hidden="1" x14ac:dyDescent="0.25">
      <c r="A463" s="9" t="str">
        <f t="shared" si="227"/>
        <v>b</v>
      </c>
      <c r="B463" s="1"/>
      <c r="C463" s="8" t="s">
        <v>11</v>
      </c>
      <c r="D463" s="17"/>
      <c r="E463" s="17"/>
      <c r="F463" s="18"/>
      <c r="G463" s="6">
        <f t="shared" si="229"/>
        <v>0</v>
      </c>
      <c r="H463" s="19"/>
      <c r="I463" s="19"/>
      <c r="J463" s="19"/>
      <c r="K463" s="19"/>
      <c r="L463" s="48">
        <f t="shared" si="231"/>
        <v>0</v>
      </c>
      <c r="M463" s="19"/>
      <c r="N463" s="19"/>
      <c r="O463" s="19"/>
      <c r="P463" s="19"/>
      <c r="R463" s="9" t="str">
        <f t="shared" si="225"/>
        <v xml:space="preserve"> </v>
      </c>
      <c r="S463" s="9" t="str">
        <f t="shared" si="226"/>
        <v xml:space="preserve"> </v>
      </c>
      <c r="T463" s="50" t="s">
        <v>166</v>
      </c>
    </row>
    <row r="464" spans="1:20" ht="30" hidden="1" x14ac:dyDescent="0.25">
      <c r="A464" s="9" t="str">
        <f t="shared" si="227"/>
        <v>b</v>
      </c>
      <c r="B464" s="1"/>
      <c r="C464" s="8" t="s">
        <v>12</v>
      </c>
      <c r="D464" s="17"/>
      <c r="E464" s="17"/>
      <c r="F464" s="18"/>
      <c r="G464" s="6">
        <f t="shared" si="229"/>
        <v>0</v>
      </c>
      <c r="H464" s="19"/>
      <c r="I464" s="19"/>
      <c r="J464" s="19"/>
      <c r="K464" s="19"/>
      <c r="L464" s="48">
        <f t="shared" si="231"/>
        <v>0</v>
      </c>
      <c r="M464" s="19"/>
      <c r="N464" s="19"/>
      <c r="O464" s="19"/>
      <c r="P464" s="19"/>
      <c r="R464" s="9" t="str">
        <f t="shared" si="225"/>
        <v xml:space="preserve"> </v>
      </c>
      <c r="S464" s="9" t="str">
        <f t="shared" si="226"/>
        <v xml:space="preserve"> </v>
      </c>
      <c r="T464" s="50" t="s">
        <v>166</v>
      </c>
    </row>
    <row r="465" spans="1:20" hidden="1" x14ac:dyDescent="0.25">
      <c r="A465" s="9" t="str">
        <f t="shared" si="227"/>
        <v>b</v>
      </c>
      <c r="B465" s="1"/>
      <c r="C465" s="7" t="s">
        <v>13</v>
      </c>
      <c r="D465" s="17"/>
      <c r="E465" s="17"/>
      <c r="F465" s="18"/>
      <c r="G465" s="6">
        <f t="shared" si="229"/>
        <v>0</v>
      </c>
      <c r="H465" s="19"/>
      <c r="I465" s="19"/>
      <c r="J465" s="19"/>
      <c r="K465" s="19"/>
      <c r="L465" s="48">
        <f t="shared" si="231"/>
        <v>0</v>
      </c>
      <c r="M465" s="19"/>
      <c r="N465" s="19"/>
      <c r="O465" s="19"/>
      <c r="P465" s="19"/>
      <c r="R465" s="9" t="str">
        <f t="shared" si="225"/>
        <v xml:space="preserve"> </v>
      </c>
      <c r="S465" s="9" t="str">
        <f t="shared" si="226"/>
        <v xml:space="preserve"> </v>
      </c>
      <c r="T465" s="50" t="s">
        <v>166</v>
      </c>
    </row>
    <row r="466" spans="1:20" s="9" customFormat="1" hidden="1" x14ac:dyDescent="0.25">
      <c r="A466" s="9" t="str">
        <f t="shared" si="227"/>
        <v>b</v>
      </c>
      <c r="B466" s="1" t="s">
        <v>98</v>
      </c>
      <c r="C466" s="5" t="s">
        <v>99</v>
      </c>
      <c r="D466" s="15">
        <f>D467+D476</f>
        <v>0</v>
      </c>
      <c r="E466" s="15">
        <f>E467+E476</f>
        <v>0</v>
      </c>
      <c r="F466" s="16">
        <f>F467+F476</f>
        <v>0</v>
      </c>
      <c r="G466" s="4">
        <f t="shared" si="229"/>
        <v>0</v>
      </c>
      <c r="H466" s="1">
        <f t="shared" ref="H466:P466" si="234">H467+H476</f>
        <v>0</v>
      </c>
      <c r="I466" s="1">
        <f t="shared" si="234"/>
        <v>0</v>
      </c>
      <c r="J466" s="1">
        <f t="shared" si="234"/>
        <v>0</v>
      </c>
      <c r="K466" s="1">
        <f t="shared" si="234"/>
        <v>0</v>
      </c>
      <c r="L466" s="47">
        <f t="shared" si="231"/>
        <v>0</v>
      </c>
      <c r="M466" s="1">
        <f t="shared" si="234"/>
        <v>0</v>
      </c>
      <c r="N466" s="1">
        <f t="shared" si="234"/>
        <v>0</v>
      </c>
      <c r="O466" s="1">
        <f t="shared" si="234"/>
        <v>0</v>
      </c>
      <c r="P466" s="1">
        <f t="shared" si="234"/>
        <v>0</v>
      </c>
      <c r="R466" s="9" t="str">
        <f t="shared" si="225"/>
        <v xml:space="preserve"> </v>
      </c>
      <c r="S466" s="9" t="str">
        <f t="shared" si="226"/>
        <v xml:space="preserve"> </v>
      </c>
      <c r="T466" s="50" t="s">
        <v>166</v>
      </c>
    </row>
    <row r="467" spans="1:20" hidden="1" x14ac:dyDescent="0.25">
      <c r="A467" s="9" t="str">
        <f t="shared" si="227"/>
        <v>b</v>
      </c>
      <c r="B467" s="1"/>
      <c r="C467" s="2" t="s">
        <v>4</v>
      </c>
      <c r="D467" s="17">
        <f>SUM(D468:D473)</f>
        <v>0</v>
      </c>
      <c r="E467" s="17">
        <f>SUM(E468:E473)</f>
        <v>0</v>
      </c>
      <c r="F467" s="18">
        <f>SUM(F468:F473)</f>
        <v>0</v>
      </c>
      <c r="G467" s="6">
        <f t="shared" si="229"/>
        <v>0</v>
      </c>
      <c r="H467" s="3">
        <f t="shared" ref="H467:P467" si="235">SUM(H468:H473)</f>
        <v>0</v>
      </c>
      <c r="I467" s="3">
        <f t="shared" si="235"/>
        <v>0</v>
      </c>
      <c r="J467" s="3">
        <f t="shared" si="235"/>
        <v>0</v>
      </c>
      <c r="K467" s="3">
        <f t="shared" si="235"/>
        <v>0</v>
      </c>
      <c r="L467" s="48">
        <f t="shared" si="231"/>
        <v>0</v>
      </c>
      <c r="M467" s="3">
        <f t="shared" si="235"/>
        <v>0</v>
      </c>
      <c r="N467" s="3">
        <f t="shared" si="235"/>
        <v>0</v>
      </c>
      <c r="O467" s="3">
        <f t="shared" si="235"/>
        <v>0</v>
      </c>
      <c r="P467" s="3">
        <f t="shared" si="235"/>
        <v>0</v>
      </c>
      <c r="R467" s="9" t="str">
        <f t="shared" si="225"/>
        <v xml:space="preserve"> </v>
      </c>
      <c r="S467" s="9" t="str">
        <f t="shared" si="226"/>
        <v xml:space="preserve"> </v>
      </c>
      <c r="T467" s="50" t="s">
        <v>166</v>
      </c>
    </row>
    <row r="468" spans="1:20" hidden="1" x14ac:dyDescent="0.25">
      <c r="A468" s="9" t="str">
        <f t="shared" si="227"/>
        <v>b</v>
      </c>
      <c r="B468" s="1"/>
      <c r="C468" s="7" t="s">
        <v>5</v>
      </c>
      <c r="D468" s="17"/>
      <c r="E468" s="17"/>
      <c r="F468" s="18"/>
      <c r="G468" s="6">
        <f t="shared" si="229"/>
        <v>0</v>
      </c>
      <c r="H468" s="19"/>
      <c r="I468" s="19"/>
      <c r="J468" s="19"/>
      <c r="K468" s="19"/>
      <c r="L468" s="48">
        <f t="shared" si="231"/>
        <v>0</v>
      </c>
      <c r="M468" s="19"/>
      <c r="N468" s="19"/>
      <c r="O468" s="19"/>
      <c r="P468" s="19"/>
      <c r="R468" s="9" t="str">
        <f t="shared" si="225"/>
        <v xml:space="preserve"> </v>
      </c>
      <c r="S468" s="9" t="str">
        <f t="shared" si="226"/>
        <v xml:space="preserve"> </v>
      </c>
      <c r="T468" s="50" t="s">
        <v>166</v>
      </c>
    </row>
    <row r="469" spans="1:20" hidden="1" x14ac:dyDescent="0.25">
      <c r="A469" s="9" t="str">
        <f t="shared" si="227"/>
        <v>b</v>
      </c>
      <c r="B469" s="1"/>
      <c r="C469" s="7" t="s">
        <v>6</v>
      </c>
      <c r="D469" s="17"/>
      <c r="E469" s="17"/>
      <c r="F469" s="18"/>
      <c r="G469" s="6">
        <f t="shared" si="229"/>
        <v>0</v>
      </c>
      <c r="H469" s="19"/>
      <c r="I469" s="19"/>
      <c r="J469" s="19"/>
      <c r="K469" s="19"/>
      <c r="L469" s="48">
        <f t="shared" si="231"/>
        <v>0</v>
      </c>
      <c r="M469" s="19"/>
      <c r="N469" s="19"/>
      <c r="O469" s="19"/>
      <c r="P469" s="19"/>
      <c r="R469" s="9" t="str">
        <f t="shared" si="225"/>
        <v xml:space="preserve"> </v>
      </c>
      <c r="S469" s="9" t="str">
        <f t="shared" si="226"/>
        <v xml:space="preserve"> </v>
      </c>
      <c r="T469" s="50" t="s">
        <v>166</v>
      </c>
    </row>
    <row r="470" spans="1:20" hidden="1" x14ac:dyDescent="0.25">
      <c r="A470" s="9" t="str">
        <f t="shared" si="227"/>
        <v>b</v>
      </c>
      <c r="B470" s="1"/>
      <c r="C470" s="7" t="s">
        <v>7</v>
      </c>
      <c r="D470" s="17"/>
      <c r="E470" s="17"/>
      <c r="F470" s="18"/>
      <c r="G470" s="6">
        <f t="shared" si="229"/>
        <v>0</v>
      </c>
      <c r="H470" s="19"/>
      <c r="I470" s="19"/>
      <c r="J470" s="19"/>
      <c r="K470" s="19"/>
      <c r="L470" s="48">
        <f t="shared" si="231"/>
        <v>0</v>
      </c>
      <c r="M470" s="19"/>
      <c r="N470" s="19"/>
      <c r="O470" s="19"/>
      <c r="P470" s="19"/>
      <c r="R470" s="9" t="str">
        <f t="shared" si="225"/>
        <v xml:space="preserve"> </v>
      </c>
      <c r="S470" s="9" t="str">
        <f t="shared" si="226"/>
        <v xml:space="preserve"> </v>
      </c>
      <c r="T470" s="50" t="s">
        <v>166</v>
      </c>
    </row>
    <row r="471" spans="1:20" hidden="1" x14ac:dyDescent="0.25">
      <c r="A471" s="9" t="str">
        <f t="shared" si="227"/>
        <v>b</v>
      </c>
      <c r="B471" s="1"/>
      <c r="C471" s="7" t="s">
        <v>8</v>
      </c>
      <c r="D471" s="17"/>
      <c r="E471" s="17"/>
      <c r="F471" s="18"/>
      <c r="G471" s="6">
        <f t="shared" si="229"/>
        <v>0</v>
      </c>
      <c r="H471" s="19"/>
      <c r="I471" s="19"/>
      <c r="J471" s="19"/>
      <c r="K471" s="19"/>
      <c r="L471" s="48">
        <f t="shared" si="231"/>
        <v>0</v>
      </c>
      <c r="M471" s="19"/>
      <c r="N471" s="19"/>
      <c r="O471" s="19"/>
      <c r="P471" s="19"/>
      <c r="R471" s="9" t="str">
        <f t="shared" si="225"/>
        <v xml:space="preserve"> </v>
      </c>
      <c r="S471" s="9" t="str">
        <f t="shared" si="226"/>
        <v xml:space="preserve"> </v>
      </c>
      <c r="T471" s="50" t="s">
        <v>166</v>
      </c>
    </row>
    <row r="472" spans="1:20" hidden="1" x14ac:dyDescent="0.25">
      <c r="A472" s="9" t="str">
        <f t="shared" si="227"/>
        <v>b</v>
      </c>
      <c r="B472" s="1"/>
      <c r="C472" s="7" t="s">
        <v>9</v>
      </c>
      <c r="D472" s="17"/>
      <c r="E472" s="17"/>
      <c r="F472" s="18"/>
      <c r="G472" s="6">
        <f t="shared" si="229"/>
        <v>0</v>
      </c>
      <c r="H472" s="19"/>
      <c r="I472" s="19"/>
      <c r="J472" s="19"/>
      <c r="K472" s="19"/>
      <c r="L472" s="48">
        <f t="shared" si="231"/>
        <v>0</v>
      </c>
      <c r="M472" s="19"/>
      <c r="N472" s="19"/>
      <c r="O472" s="19"/>
      <c r="P472" s="19"/>
      <c r="R472" s="9" t="str">
        <f t="shared" si="225"/>
        <v xml:space="preserve"> </v>
      </c>
      <c r="S472" s="9" t="str">
        <f t="shared" si="226"/>
        <v xml:space="preserve"> </v>
      </c>
      <c r="T472" s="50" t="s">
        <v>166</v>
      </c>
    </row>
    <row r="473" spans="1:20" hidden="1" x14ac:dyDescent="0.25">
      <c r="A473" s="9" t="str">
        <f t="shared" si="227"/>
        <v>b</v>
      </c>
      <c r="B473" s="1"/>
      <c r="C473" s="7" t="s">
        <v>10</v>
      </c>
      <c r="D473" s="17">
        <f>SUM(D474:D475)</f>
        <v>0</v>
      </c>
      <c r="E473" s="17">
        <f>SUM(E474:E475)</f>
        <v>0</v>
      </c>
      <c r="F473" s="18">
        <f>SUM(F474:F475)</f>
        <v>0</v>
      </c>
      <c r="G473" s="6">
        <f t="shared" si="229"/>
        <v>0</v>
      </c>
      <c r="H473" s="3">
        <f t="shared" ref="H473:P473" si="236">SUM(H474:H475)</f>
        <v>0</v>
      </c>
      <c r="I473" s="3">
        <f t="shared" si="236"/>
        <v>0</v>
      </c>
      <c r="J473" s="3">
        <f t="shared" si="236"/>
        <v>0</v>
      </c>
      <c r="K473" s="3">
        <f t="shared" si="236"/>
        <v>0</v>
      </c>
      <c r="L473" s="48">
        <f t="shared" si="231"/>
        <v>0</v>
      </c>
      <c r="M473" s="3">
        <f t="shared" si="236"/>
        <v>0</v>
      </c>
      <c r="N473" s="3">
        <f t="shared" si="236"/>
        <v>0</v>
      </c>
      <c r="O473" s="3">
        <f t="shared" si="236"/>
        <v>0</v>
      </c>
      <c r="P473" s="3">
        <f t="shared" si="236"/>
        <v>0</v>
      </c>
      <c r="R473" s="9" t="str">
        <f t="shared" si="225"/>
        <v xml:space="preserve"> </v>
      </c>
      <c r="S473" s="9" t="str">
        <f t="shared" si="226"/>
        <v xml:space="preserve"> </v>
      </c>
      <c r="T473" s="50" t="s">
        <v>166</v>
      </c>
    </row>
    <row r="474" spans="1:20" ht="30" hidden="1" x14ac:dyDescent="0.25">
      <c r="A474" s="9" t="str">
        <f t="shared" si="227"/>
        <v>b</v>
      </c>
      <c r="B474" s="1"/>
      <c r="C474" s="8" t="s">
        <v>11</v>
      </c>
      <c r="D474" s="17"/>
      <c r="E474" s="17"/>
      <c r="F474" s="18"/>
      <c r="G474" s="6">
        <f t="shared" si="229"/>
        <v>0</v>
      </c>
      <c r="H474" s="19"/>
      <c r="I474" s="19"/>
      <c r="J474" s="19"/>
      <c r="K474" s="19"/>
      <c r="L474" s="48">
        <f t="shared" si="231"/>
        <v>0</v>
      </c>
      <c r="M474" s="19"/>
      <c r="N474" s="19"/>
      <c r="O474" s="19"/>
      <c r="P474" s="19"/>
      <c r="R474" s="9" t="str">
        <f t="shared" si="225"/>
        <v xml:space="preserve"> </v>
      </c>
      <c r="S474" s="9" t="str">
        <f t="shared" si="226"/>
        <v xml:space="preserve"> </v>
      </c>
      <c r="T474" s="50" t="s">
        <v>166</v>
      </c>
    </row>
    <row r="475" spans="1:20" ht="30" hidden="1" x14ac:dyDescent="0.25">
      <c r="A475" s="9" t="str">
        <f t="shared" si="227"/>
        <v>b</v>
      </c>
      <c r="B475" s="1"/>
      <c r="C475" s="8" t="s">
        <v>12</v>
      </c>
      <c r="D475" s="17"/>
      <c r="E475" s="17"/>
      <c r="F475" s="18"/>
      <c r="G475" s="6">
        <f t="shared" si="229"/>
        <v>0</v>
      </c>
      <c r="H475" s="19"/>
      <c r="I475" s="19"/>
      <c r="J475" s="19"/>
      <c r="K475" s="19"/>
      <c r="L475" s="48">
        <f t="shared" si="231"/>
        <v>0</v>
      </c>
      <c r="M475" s="19"/>
      <c r="N475" s="19"/>
      <c r="O475" s="19"/>
      <c r="P475" s="19"/>
      <c r="R475" s="9" t="str">
        <f t="shared" si="225"/>
        <v xml:space="preserve"> </v>
      </c>
      <c r="S475" s="9" t="str">
        <f t="shared" si="226"/>
        <v xml:space="preserve"> </v>
      </c>
      <c r="T475" s="50" t="s">
        <v>166</v>
      </c>
    </row>
    <row r="476" spans="1:20" hidden="1" x14ac:dyDescent="0.25">
      <c r="A476" s="9" t="str">
        <f t="shared" si="227"/>
        <v>b</v>
      </c>
      <c r="B476" s="1"/>
      <c r="C476" s="7" t="s">
        <v>13</v>
      </c>
      <c r="D476" s="17"/>
      <c r="E476" s="17"/>
      <c r="F476" s="18"/>
      <c r="G476" s="6">
        <f t="shared" si="229"/>
        <v>0</v>
      </c>
      <c r="H476" s="19"/>
      <c r="I476" s="19"/>
      <c r="J476" s="19"/>
      <c r="K476" s="19"/>
      <c r="L476" s="48">
        <f t="shared" si="231"/>
        <v>0</v>
      </c>
      <c r="M476" s="19"/>
      <c r="N476" s="19"/>
      <c r="O476" s="19"/>
      <c r="P476" s="19"/>
      <c r="R476" s="9" t="str">
        <f t="shared" si="225"/>
        <v xml:space="preserve"> </v>
      </c>
      <c r="S476" s="9" t="str">
        <f t="shared" si="226"/>
        <v xml:space="preserve"> </v>
      </c>
      <c r="T476" s="50" t="s">
        <v>166</v>
      </c>
    </row>
    <row r="477" spans="1:20" s="9" customFormat="1" x14ac:dyDescent="0.25">
      <c r="A477" s="9" t="str">
        <f t="shared" ref="A477:A538" si="237">IF(D477+E477&gt;0,"a","b")</f>
        <v>a</v>
      </c>
      <c r="B477" s="1" t="s">
        <v>100</v>
      </c>
      <c r="C477" s="5" t="s">
        <v>101</v>
      </c>
      <c r="D477" s="15">
        <f>D478+D487</f>
        <v>27500000</v>
      </c>
      <c r="E477" s="15">
        <f>E478+E487</f>
        <v>0</v>
      </c>
      <c r="F477" s="16">
        <f>F478+F487</f>
        <v>0</v>
      </c>
      <c r="G477" s="4">
        <f t="shared" si="229"/>
        <v>27500000</v>
      </c>
      <c r="H477" s="1">
        <f t="shared" ref="H477:P477" si="238">H478+H487</f>
        <v>6752585</v>
      </c>
      <c r="I477" s="1">
        <f t="shared" si="238"/>
        <v>6901465</v>
      </c>
      <c r="J477" s="1">
        <f t="shared" si="238"/>
        <v>6901465</v>
      </c>
      <c r="K477" s="1">
        <f t="shared" si="238"/>
        <v>6944485</v>
      </c>
      <c r="L477" s="47">
        <f t="shared" si="231"/>
        <v>0</v>
      </c>
      <c r="M477" s="1">
        <f t="shared" si="238"/>
        <v>0</v>
      </c>
      <c r="N477" s="1">
        <f t="shared" si="238"/>
        <v>0</v>
      </c>
      <c r="O477" s="1">
        <f t="shared" si="238"/>
        <v>0</v>
      </c>
      <c r="P477" s="1">
        <f t="shared" si="238"/>
        <v>0</v>
      </c>
      <c r="R477" s="9" t="str">
        <f t="shared" ref="R477:R537" si="239">IF(D477-G477=0," ","შეცდომა")</f>
        <v xml:space="preserve"> </v>
      </c>
      <c r="S477" s="9" t="str">
        <f t="shared" ref="S477:S537" si="240">IF(E477-L477=0," ","შეცდომა")</f>
        <v xml:space="preserve"> </v>
      </c>
      <c r="T477" s="50" t="s">
        <v>166</v>
      </c>
    </row>
    <row r="478" spans="1:20" x14ac:dyDescent="0.25">
      <c r="A478" s="9" t="str">
        <f t="shared" si="237"/>
        <v>a</v>
      </c>
      <c r="B478" s="1"/>
      <c r="C478" s="2" t="s">
        <v>4</v>
      </c>
      <c r="D478" s="17">
        <f>SUM(D479:D484)</f>
        <v>27500000</v>
      </c>
      <c r="E478" s="17">
        <f>SUM(E479:E484)</f>
        <v>0</v>
      </c>
      <c r="F478" s="18">
        <f>SUM(F479:F484)</f>
        <v>0</v>
      </c>
      <c r="G478" s="6">
        <f t="shared" si="229"/>
        <v>27500000</v>
      </c>
      <c r="H478" s="3">
        <f t="shared" ref="H478:P478" si="241">SUM(H479:H484)</f>
        <v>6752585</v>
      </c>
      <c r="I478" s="3">
        <f t="shared" si="241"/>
        <v>6901465</v>
      </c>
      <c r="J478" s="3">
        <f t="shared" si="241"/>
        <v>6901465</v>
      </c>
      <c r="K478" s="3">
        <f t="shared" si="241"/>
        <v>6944485</v>
      </c>
      <c r="L478" s="48">
        <f t="shared" si="231"/>
        <v>0</v>
      </c>
      <c r="M478" s="3">
        <f t="shared" si="241"/>
        <v>0</v>
      </c>
      <c r="N478" s="3">
        <f t="shared" si="241"/>
        <v>0</v>
      </c>
      <c r="O478" s="3">
        <f t="shared" si="241"/>
        <v>0</v>
      </c>
      <c r="P478" s="3">
        <f t="shared" si="241"/>
        <v>0</v>
      </c>
      <c r="R478" s="9" t="str">
        <f t="shared" si="239"/>
        <v xml:space="preserve"> </v>
      </c>
      <c r="S478" s="9" t="str">
        <f t="shared" si="240"/>
        <v xml:space="preserve"> </v>
      </c>
      <c r="T478" s="50" t="s">
        <v>166</v>
      </c>
    </row>
    <row r="479" spans="1:20" hidden="1" x14ac:dyDescent="0.25">
      <c r="A479" s="9" t="str">
        <f t="shared" si="237"/>
        <v>b</v>
      </c>
      <c r="B479" s="1"/>
      <c r="C479" s="7" t="s">
        <v>5</v>
      </c>
      <c r="D479" s="17"/>
      <c r="E479" s="17"/>
      <c r="F479" s="18"/>
      <c r="G479" s="6">
        <f t="shared" si="229"/>
        <v>0</v>
      </c>
      <c r="H479" s="19"/>
      <c r="I479" s="19"/>
      <c r="J479" s="19"/>
      <c r="K479" s="19"/>
      <c r="L479" s="48">
        <f t="shared" si="231"/>
        <v>0</v>
      </c>
      <c r="M479" s="19"/>
      <c r="N479" s="19"/>
      <c r="O479" s="19"/>
      <c r="P479" s="19"/>
      <c r="R479" s="9" t="str">
        <f t="shared" si="239"/>
        <v xml:space="preserve"> </v>
      </c>
      <c r="S479" s="9" t="str">
        <f t="shared" si="240"/>
        <v xml:space="preserve"> </v>
      </c>
      <c r="T479" s="50" t="s">
        <v>166</v>
      </c>
    </row>
    <row r="480" spans="1:20" hidden="1" x14ac:dyDescent="0.25">
      <c r="A480" s="9" t="str">
        <f t="shared" si="237"/>
        <v>b</v>
      </c>
      <c r="B480" s="1"/>
      <c r="C480" s="7" t="s">
        <v>6</v>
      </c>
      <c r="D480" s="17"/>
      <c r="E480" s="17"/>
      <c r="F480" s="18"/>
      <c r="G480" s="6">
        <f t="shared" si="229"/>
        <v>0</v>
      </c>
      <c r="H480" s="19"/>
      <c r="I480" s="19"/>
      <c r="J480" s="19"/>
      <c r="K480" s="19"/>
      <c r="L480" s="48">
        <f t="shared" si="231"/>
        <v>0</v>
      </c>
      <c r="M480" s="19"/>
      <c r="N480" s="19"/>
      <c r="O480" s="19"/>
      <c r="P480" s="19"/>
      <c r="R480" s="9" t="str">
        <f t="shared" si="239"/>
        <v xml:space="preserve"> </v>
      </c>
      <c r="S480" s="9" t="str">
        <f t="shared" si="240"/>
        <v xml:space="preserve"> </v>
      </c>
      <c r="T480" s="50" t="s">
        <v>166</v>
      </c>
    </row>
    <row r="481" spans="1:20" hidden="1" x14ac:dyDescent="0.25">
      <c r="A481" s="9" t="str">
        <f t="shared" si="237"/>
        <v>b</v>
      </c>
      <c r="B481" s="1"/>
      <c r="C481" s="7" t="s">
        <v>7</v>
      </c>
      <c r="D481" s="17"/>
      <c r="E481" s="17"/>
      <c r="F481" s="18"/>
      <c r="G481" s="6">
        <f t="shared" si="229"/>
        <v>0</v>
      </c>
      <c r="H481" s="19"/>
      <c r="I481" s="19"/>
      <c r="J481" s="19"/>
      <c r="K481" s="19"/>
      <c r="L481" s="48">
        <f t="shared" si="231"/>
        <v>0</v>
      </c>
      <c r="M481" s="19"/>
      <c r="N481" s="19"/>
      <c r="O481" s="19"/>
      <c r="P481" s="19"/>
      <c r="R481" s="9" t="str">
        <f t="shared" si="239"/>
        <v xml:space="preserve"> </v>
      </c>
      <c r="S481" s="9" t="str">
        <f t="shared" si="240"/>
        <v xml:space="preserve"> </v>
      </c>
      <c r="T481" s="50" t="s">
        <v>166</v>
      </c>
    </row>
    <row r="482" spans="1:20" hidden="1" x14ac:dyDescent="0.25">
      <c r="A482" s="9" t="str">
        <f t="shared" si="237"/>
        <v>b</v>
      </c>
      <c r="B482" s="1"/>
      <c r="C482" s="7" t="s">
        <v>8</v>
      </c>
      <c r="D482" s="17"/>
      <c r="E482" s="17"/>
      <c r="F482" s="18"/>
      <c r="G482" s="6">
        <f t="shared" si="229"/>
        <v>0</v>
      </c>
      <c r="H482" s="19"/>
      <c r="I482" s="19"/>
      <c r="J482" s="19"/>
      <c r="K482" s="19"/>
      <c r="L482" s="48">
        <f t="shared" si="231"/>
        <v>0</v>
      </c>
      <c r="M482" s="19"/>
      <c r="N482" s="19"/>
      <c r="O482" s="19"/>
      <c r="P482" s="19"/>
      <c r="R482" s="9" t="str">
        <f t="shared" si="239"/>
        <v xml:space="preserve"> </v>
      </c>
      <c r="S482" s="9" t="str">
        <f t="shared" si="240"/>
        <v xml:space="preserve"> </v>
      </c>
      <c r="T482" s="50" t="s">
        <v>166</v>
      </c>
    </row>
    <row r="483" spans="1:20" x14ac:dyDescent="0.25">
      <c r="A483" s="9" t="str">
        <f t="shared" si="237"/>
        <v>a</v>
      </c>
      <c r="B483" s="1"/>
      <c r="C483" s="7" t="s">
        <v>9</v>
      </c>
      <c r="D483" s="17">
        <v>27500000</v>
      </c>
      <c r="E483" s="17"/>
      <c r="F483" s="18"/>
      <c r="G483" s="6">
        <f t="shared" si="229"/>
        <v>27500000</v>
      </c>
      <c r="H483" s="19">
        <v>6752585</v>
      </c>
      <c r="I483" s="19">
        <v>6901465</v>
      </c>
      <c r="J483" s="19">
        <v>6901465</v>
      </c>
      <c r="K483" s="19">
        <v>6944485</v>
      </c>
      <c r="L483" s="48">
        <f t="shared" si="231"/>
        <v>0</v>
      </c>
      <c r="M483" s="19"/>
      <c r="N483" s="19"/>
      <c r="O483" s="19"/>
      <c r="P483" s="19"/>
      <c r="R483" s="9" t="str">
        <f t="shared" si="239"/>
        <v xml:space="preserve"> </v>
      </c>
      <c r="S483" s="9" t="str">
        <f t="shared" si="240"/>
        <v xml:space="preserve"> </v>
      </c>
      <c r="T483" s="50" t="s">
        <v>166</v>
      </c>
    </row>
    <row r="484" spans="1:20" hidden="1" x14ac:dyDescent="0.25">
      <c r="A484" s="9" t="str">
        <f t="shared" si="237"/>
        <v>b</v>
      </c>
      <c r="B484" s="1"/>
      <c r="C484" s="7" t="s">
        <v>10</v>
      </c>
      <c r="D484" s="17">
        <f>SUM(D485:D486)</f>
        <v>0</v>
      </c>
      <c r="E484" s="17">
        <f>SUM(E485:E486)</f>
        <v>0</v>
      </c>
      <c r="F484" s="18">
        <f>SUM(F485:F486)</f>
        <v>0</v>
      </c>
      <c r="G484" s="6">
        <f t="shared" si="229"/>
        <v>0</v>
      </c>
      <c r="H484" s="3">
        <f t="shared" ref="H484:P484" si="242">SUM(H485:H486)</f>
        <v>0</v>
      </c>
      <c r="I484" s="3">
        <f t="shared" si="242"/>
        <v>0</v>
      </c>
      <c r="J484" s="3">
        <f t="shared" si="242"/>
        <v>0</v>
      </c>
      <c r="K484" s="3">
        <f t="shared" si="242"/>
        <v>0</v>
      </c>
      <c r="L484" s="48">
        <f t="shared" si="231"/>
        <v>0</v>
      </c>
      <c r="M484" s="3">
        <f t="shared" si="242"/>
        <v>0</v>
      </c>
      <c r="N484" s="3">
        <f t="shared" si="242"/>
        <v>0</v>
      </c>
      <c r="O484" s="3">
        <f t="shared" si="242"/>
        <v>0</v>
      </c>
      <c r="P484" s="3">
        <f t="shared" si="242"/>
        <v>0</v>
      </c>
      <c r="R484" s="9" t="str">
        <f t="shared" si="239"/>
        <v xml:space="preserve"> </v>
      </c>
      <c r="S484" s="9" t="str">
        <f t="shared" si="240"/>
        <v xml:space="preserve"> </v>
      </c>
      <c r="T484" s="50" t="s">
        <v>166</v>
      </c>
    </row>
    <row r="485" spans="1:20" ht="30" hidden="1" x14ac:dyDescent="0.25">
      <c r="A485" s="9" t="str">
        <f t="shared" si="237"/>
        <v>b</v>
      </c>
      <c r="B485" s="1"/>
      <c r="C485" s="8" t="s">
        <v>11</v>
      </c>
      <c r="D485" s="17"/>
      <c r="E485" s="17"/>
      <c r="F485" s="18"/>
      <c r="G485" s="6">
        <f t="shared" si="229"/>
        <v>0</v>
      </c>
      <c r="H485" s="19"/>
      <c r="I485" s="19"/>
      <c r="J485" s="19"/>
      <c r="K485" s="19"/>
      <c r="L485" s="48">
        <f t="shared" si="231"/>
        <v>0</v>
      </c>
      <c r="M485" s="19"/>
      <c r="N485" s="19"/>
      <c r="O485" s="19"/>
      <c r="P485" s="19"/>
      <c r="R485" s="9" t="str">
        <f t="shared" si="239"/>
        <v xml:space="preserve"> </v>
      </c>
      <c r="S485" s="9" t="str">
        <f t="shared" si="240"/>
        <v xml:space="preserve"> </v>
      </c>
      <c r="T485" s="50" t="s">
        <v>166</v>
      </c>
    </row>
    <row r="486" spans="1:20" ht="30" hidden="1" x14ac:dyDescent="0.25">
      <c r="A486" s="9" t="str">
        <f t="shared" si="237"/>
        <v>b</v>
      </c>
      <c r="B486" s="1"/>
      <c r="C486" s="8" t="s">
        <v>12</v>
      </c>
      <c r="D486" s="17"/>
      <c r="E486" s="17"/>
      <c r="F486" s="18"/>
      <c r="G486" s="6">
        <f t="shared" si="229"/>
        <v>0</v>
      </c>
      <c r="H486" s="19"/>
      <c r="I486" s="19"/>
      <c r="J486" s="19"/>
      <c r="K486" s="19"/>
      <c r="L486" s="48">
        <f t="shared" si="231"/>
        <v>0</v>
      </c>
      <c r="M486" s="19"/>
      <c r="N486" s="19"/>
      <c r="O486" s="19"/>
      <c r="P486" s="19"/>
      <c r="R486" s="9" t="str">
        <f t="shared" si="239"/>
        <v xml:space="preserve"> </v>
      </c>
      <c r="S486" s="9" t="str">
        <f t="shared" si="240"/>
        <v xml:space="preserve"> </v>
      </c>
      <c r="T486" s="50" t="s">
        <v>166</v>
      </c>
    </row>
    <row r="487" spans="1:20" hidden="1" x14ac:dyDescent="0.25">
      <c r="A487" s="9" t="str">
        <f t="shared" si="237"/>
        <v>b</v>
      </c>
      <c r="B487" s="1"/>
      <c r="C487" s="7" t="s">
        <v>13</v>
      </c>
      <c r="D487" s="17"/>
      <c r="E487" s="17"/>
      <c r="F487" s="18"/>
      <c r="G487" s="6">
        <f t="shared" si="229"/>
        <v>0</v>
      </c>
      <c r="H487" s="19"/>
      <c r="I487" s="19"/>
      <c r="J487" s="19"/>
      <c r="K487" s="19"/>
      <c r="L487" s="48">
        <f t="shared" si="231"/>
        <v>0</v>
      </c>
      <c r="M487" s="19"/>
      <c r="N487" s="19"/>
      <c r="O487" s="19"/>
      <c r="P487" s="19"/>
      <c r="R487" s="9" t="str">
        <f t="shared" si="239"/>
        <v xml:space="preserve"> </v>
      </c>
      <c r="S487" s="9" t="str">
        <f t="shared" si="240"/>
        <v xml:space="preserve"> </v>
      </c>
      <c r="T487" s="50" t="s">
        <v>166</v>
      </c>
    </row>
    <row r="488" spans="1:20" s="9" customFormat="1" x14ac:dyDescent="0.25">
      <c r="A488" s="9" t="str">
        <f t="shared" si="237"/>
        <v>a</v>
      </c>
      <c r="B488" s="1" t="s">
        <v>102</v>
      </c>
      <c r="C488" s="5" t="s">
        <v>103</v>
      </c>
      <c r="D488" s="15">
        <f>D489+D498</f>
        <v>15000000</v>
      </c>
      <c r="E488" s="15">
        <f>E489+E498</f>
        <v>0</v>
      </c>
      <c r="F488" s="16">
        <f>F489+F498</f>
        <v>0</v>
      </c>
      <c r="G488" s="4">
        <f t="shared" si="229"/>
        <v>15000000</v>
      </c>
      <c r="H488" s="1">
        <f t="shared" ref="H488:P488" si="243">H489+H498</f>
        <v>3503000</v>
      </c>
      <c r="I488" s="1">
        <f t="shared" si="243"/>
        <v>5685000</v>
      </c>
      <c r="J488" s="1">
        <f t="shared" si="243"/>
        <v>4976000</v>
      </c>
      <c r="K488" s="1">
        <f t="shared" si="243"/>
        <v>836000</v>
      </c>
      <c r="L488" s="47">
        <f t="shared" si="231"/>
        <v>0</v>
      </c>
      <c r="M488" s="1">
        <f t="shared" si="243"/>
        <v>0</v>
      </c>
      <c r="N488" s="1">
        <f t="shared" si="243"/>
        <v>0</v>
      </c>
      <c r="O488" s="1">
        <f t="shared" si="243"/>
        <v>0</v>
      </c>
      <c r="P488" s="1">
        <f t="shared" si="243"/>
        <v>0</v>
      </c>
      <c r="R488" s="9" t="str">
        <f t="shared" si="239"/>
        <v xml:space="preserve"> </v>
      </c>
      <c r="S488" s="9" t="str">
        <f t="shared" si="240"/>
        <v xml:space="preserve"> </v>
      </c>
      <c r="T488" s="50" t="s">
        <v>166</v>
      </c>
    </row>
    <row r="489" spans="1:20" x14ac:dyDescent="0.25">
      <c r="A489" s="9" t="str">
        <f t="shared" si="237"/>
        <v>a</v>
      </c>
      <c r="B489" s="1"/>
      <c r="C489" s="2" t="s">
        <v>4</v>
      </c>
      <c r="D489" s="17">
        <f>SUM(D490:D495)</f>
        <v>15000000</v>
      </c>
      <c r="E489" s="17">
        <f>SUM(E490:E495)</f>
        <v>0</v>
      </c>
      <c r="F489" s="18">
        <f>SUM(F490:F495)</f>
        <v>0</v>
      </c>
      <c r="G489" s="6">
        <f t="shared" si="229"/>
        <v>15000000</v>
      </c>
      <c r="H489" s="3">
        <f t="shared" ref="H489:P489" si="244">SUM(H490:H495)</f>
        <v>3503000</v>
      </c>
      <c r="I489" s="3">
        <f t="shared" si="244"/>
        <v>5685000</v>
      </c>
      <c r="J489" s="3">
        <f t="shared" si="244"/>
        <v>4976000</v>
      </c>
      <c r="K489" s="3">
        <f t="shared" si="244"/>
        <v>836000</v>
      </c>
      <c r="L489" s="48">
        <f t="shared" si="231"/>
        <v>0</v>
      </c>
      <c r="M489" s="3">
        <f t="shared" si="244"/>
        <v>0</v>
      </c>
      <c r="N489" s="3">
        <f t="shared" si="244"/>
        <v>0</v>
      </c>
      <c r="O489" s="3">
        <f t="shared" si="244"/>
        <v>0</v>
      </c>
      <c r="P489" s="3">
        <f t="shared" si="244"/>
        <v>0</v>
      </c>
      <c r="R489" s="9" t="str">
        <f t="shared" si="239"/>
        <v xml:space="preserve"> </v>
      </c>
      <c r="S489" s="9" t="str">
        <f t="shared" si="240"/>
        <v xml:space="preserve"> </v>
      </c>
      <c r="T489" s="50" t="s">
        <v>166</v>
      </c>
    </row>
    <row r="490" spans="1:20" hidden="1" x14ac:dyDescent="0.25">
      <c r="A490" s="9" t="str">
        <f t="shared" si="237"/>
        <v>b</v>
      </c>
      <c r="B490" s="1"/>
      <c r="C490" s="7" t="s">
        <v>5</v>
      </c>
      <c r="D490" s="17"/>
      <c r="E490" s="17"/>
      <c r="F490" s="18"/>
      <c r="G490" s="6">
        <f t="shared" si="229"/>
        <v>0</v>
      </c>
      <c r="H490" s="19"/>
      <c r="I490" s="19"/>
      <c r="J490" s="19"/>
      <c r="K490" s="19"/>
      <c r="L490" s="48">
        <f t="shared" si="231"/>
        <v>0</v>
      </c>
      <c r="M490" s="19"/>
      <c r="N490" s="19"/>
      <c r="O490" s="19"/>
      <c r="P490" s="19"/>
      <c r="R490" s="9" t="str">
        <f t="shared" si="239"/>
        <v xml:space="preserve"> </v>
      </c>
      <c r="S490" s="9" t="str">
        <f t="shared" si="240"/>
        <v xml:space="preserve"> </v>
      </c>
      <c r="T490" s="50" t="s">
        <v>166</v>
      </c>
    </row>
    <row r="491" spans="1:20" x14ac:dyDescent="0.25">
      <c r="A491" s="9" t="str">
        <f t="shared" si="237"/>
        <v>a</v>
      </c>
      <c r="B491" s="1"/>
      <c r="C491" s="7" t="s">
        <v>6</v>
      </c>
      <c r="D491" s="17">
        <v>204000</v>
      </c>
      <c r="E491" s="17"/>
      <c r="F491" s="18"/>
      <c r="G491" s="6">
        <f t="shared" si="229"/>
        <v>204000</v>
      </c>
      <c r="H491" s="19">
        <v>51000</v>
      </c>
      <c r="I491" s="19">
        <v>51000</v>
      </c>
      <c r="J491" s="19">
        <v>51000</v>
      </c>
      <c r="K491" s="19">
        <v>51000</v>
      </c>
      <c r="L491" s="48">
        <f t="shared" si="231"/>
        <v>0</v>
      </c>
      <c r="M491" s="19"/>
      <c r="N491" s="19"/>
      <c r="O491" s="19"/>
      <c r="P491" s="19"/>
      <c r="R491" s="9" t="str">
        <f t="shared" si="239"/>
        <v xml:space="preserve"> </v>
      </c>
      <c r="S491" s="9" t="str">
        <f t="shared" si="240"/>
        <v xml:space="preserve"> </v>
      </c>
      <c r="T491" s="50" t="s">
        <v>166</v>
      </c>
    </row>
    <row r="492" spans="1:20" hidden="1" x14ac:dyDescent="0.25">
      <c r="A492" s="9" t="str">
        <f t="shared" si="237"/>
        <v>b</v>
      </c>
      <c r="B492" s="1"/>
      <c r="C492" s="7" t="s">
        <v>7</v>
      </c>
      <c r="D492" s="17"/>
      <c r="E492" s="17"/>
      <c r="F492" s="18"/>
      <c r="G492" s="6">
        <f t="shared" si="229"/>
        <v>0</v>
      </c>
      <c r="H492" s="19"/>
      <c r="I492" s="19"/>
      <c r="J492" s="19"/>
      <c r="K492" s="19"/>
      <c r="L492" s="48">
        <f t="shared" si="231"/>
        <v>0</v>
      </c>
      <c r="M492" s="19"/>
      <c r="N492" s="19"/>
      <c r="O492" s="19"/>
      <c r="P492" s="19"/>
      <c r="R492" s="9" t="str">
        <f t="shared" si="239"/>
        <v xml:space="preserve"> </v>
      </c>
      <c r="S492" s="9" t="str">
        <f t="shared" si="240"/>
        <v xml:space="preserve"> </v>
      </c>
      <c r="T492" s="50" t="s">
        <v>166</v>
      </c>
    </row>
    <row r="493" spans="1:20" hidden="1" x14ac:dyDescent="0.25">
      <c r="A493" s="9" t="str">
        <f t="shared" si="237"/>
        <v>b</v>
      </c>
      <c r="B493" s="1"/>
      <c r="C493" s="7" t="s">
        <v>8</v>
      </c>
      <c r="D493" s="17"/>
      <c r="E493" s="17"/>
      <c r="F493" s="18"/>
      <c r="G493" s="6">
        <f t="shared" si="229"/>
        <v>0</v>
      </c>
      <c r="H493" s="19"/>
      <c r="I493" s="19"/>
      <c r="J493" s="19"/>
      <c r="K493" s="19"/>
      <c r="L493" s="48">
        <f t="shared" si="231"/>
        <v>0</v>
      </c>
      <c r="M493" s="19"/>
      <c r="N493" s="19"/>
      <c r="O493" s="19"/>
      <c r="P493" s="19"/>
      <c r="R493" s="9" t="str">
        <f t="shared" si="239"/>
        <v xml:space="preserve"> </v>
      </c>
      <c r="S493" s="9" t="str">
        <f t="shared" si="240"/>
        <v xml:space="preserve"> </v>
      </c>
      <c r="T493" s="50" t="s">
        <v>166</v>
      </c>
    </row>
    <row r="494" spans="1:20" x14ac:dyDescent="0.25">
      <c r="A494" s="9" t="str">
        <f t="shared" si="237"/>
        <v>a</v>
      </c>
      <c r="B494" s="1"/>
      <c r="C494" s="7" t="s">
        <v>9</v>
      </c>
      <c r="D494" s="17">
        <v>14796000</v>
      </c>
      <c r="E494" s="17"/>
      <c r="F494" s="18"/>
      <c r="G494" s="6">
        <f t="shared" si="229"/>
        <v>14796000</v>
      </c>
      <c r="H494" s="19">
        <f>3503000-51000</f>
        <v>3452000</v>
      </c>
      <c r="I494" s="19">
        <f>5685000-51000</f>
        <v>5634000</v>
      </c>
      <c r="J494" s="19">
        <f>4976000-51000</f>
        <v>4925000</v>
      </c>
      <c r="K494" s="19">
        <f>836000-51000</f>
        <v>785000</v>
      </c>
      <c r="L494" s="48">
        <f t="shared" si="231"/>
        <v>0</v>
      </c>
      <c r="M494" s="19"/>
      <c r="N494" s="19"/>
      <c r="O494" s="19"/>
      <c r="P494" s="19"/>
      <c r="R494" s="9" t="str">
        <f t="shared" si="239"/>
        <v xml:space="preserve"> </v>
      </c>
      <c r="S494" s="9" t="str">
        <f t="shared" si="240"/>
        <v xml:space="preserve"> </v>
      </c>
      <c r="T494" s="50" t="s">
        <v>166</v>
      </c>
    </row>
    <row r="495" spans="1:20" hidden="1" x14ac:dyDescent="0.25">
      <c r="A495" s="9" t="str">
        <f t="shared" si="237"/>
        <v>b</v>
      </c>
      <c r="B495" s="1"/>
      <c r="C495" s="7" t="s">
        <v>10</v>
      </c>
      <c r="D495" s="17">
        <f>SUM(D496:D497)</f>
        <v>0</v>
      </c>
      <c r="E495" s="17">
        <f>SUM(E496:E497)</f>
        <v>0</v>
      </c>
      <c r="F495" s="18">
        <f>SUM(F496:F497)</f>
        <v>0</v>
      </c>
      <c r="G495" s="6">
        <f t="shared" si="229"/>
        <v>0</v>
      </c>
      <c r="H495" s="3">
        <f t="shared" ref="H495:P495" si="245">SUM(H496:H497)</f>
        <v>0</v>
      </c>
      <c r="I495" s="3">
        <f t="shared" si="245"/>
        <v>0</v>
      </c>
      <c r="J495" s="3">
        <f t="shared" si="245"/>
        <v>0</v>
      </c>
      <c r="K495" s="3">
        <f t="shared" si="245"/>
        <v>0</v>
      </c>
      <c r="L495" s="48">
        <f t="shared" si="231"/>
        <v>0</v>
      </c>
      <c r="M495" s="3">
        <f t="shared" si="245"/>
        <v>0</v>
      </c>
      <c r="N495" s="3">
        <f t="shared" si="245"/>
        <v>0</v>
      </c>
      <c r="O495" s="3">
        <f t="shared" si="245"/>
        <v>0</v>
      </c>
      <c r="P495" s="3">
        <f t="shared" si="245"/>
        <v>0</v>
      </c>
      <c r="R495" s="9" t="str">
        <f t="shared" si="239"/>
        <v xml:space="preserve"> </v>
      </c>
      <c r="S495" s="9" t="str">
        <f t="shared" si="240"/>
        <v xml:space="preserve"> </v>
      </c>
      <c r="T495" s="50" t="s">
        <v>166</v>
      </c>
    </row>
    <row r="496" spans="1:20" ht="30" hidden="1" x14ac:dyDescent="0.25">
      <c r="A496" s="9" t="str">
        <f t="shared" si="237"/>
        <v>b</v>
      </c>
      <c r="B496" s="1"/>
      <c r="C496" s="8" t="s">
        <v>11</v>
      </c>
      <c r="D496" s="17"/>
      <c r="E496" s="17"/>
      <c r="F496" s="18"/>
      <c r="G496" s="6">
        <f t="shared" si="229"/>
        <v>0</v>
      </c>
      <c r="H496" s="19"/>
      <c r="I496" s="19"/>
      <c r="J496" s="19"/>
      <c r="K496" s="19"/>
      <c r="L496" s="48">
        <f t="shared" si="231"/>
        <v>0</v>
      </c>
      <c r="M496" s="19"/>
      <c r="N496" s="19"/>
      <c r="O496" s="19"/>
      <c r="P496" s="19"/>
      <c r="R496" s="9" t="str">
        <f t="shared" si="239"/>
        <v xml:space="preserve"> </v>
      </c>
      <c r="S496" s="9" t="str">
        <f t="shared" si="240"/>
        <v xml:space="preserve"> </v>
      </c>
      <c r="T496" s="50" t="s">
        <v>166</v>
      </c>
    </row>
    <row r="497" spans="1:20" ht="30" hidden="1" x14ac:dyDescent="0.25">
      <c r="A497" s="9" t="str">
        <f t="shared" si="237"/>
        <v>b</v>
      </c>
      <c r="B497" s="1"/>
      <c r="C497" s="8" t="s">
        <v>12</v>
      </c>
      <c r="D497" s="17"/>
      <c r="E497" s="17"/>
      <c r="F497" s="18"/>
      <c r="G497" s="6">
        <f t="shared" si="229"/>
        <v>0</v>
      </c>
      <c r="H497" s="19"/>
      <c r="I497" s="19"/>
      <c r="J497" s="19"/>
      <c r="K497" s="19"/>
      <c r="L497" s="48">
        <f t="shared" si="231"/>
        <v>0</v>
      </c>
      <c r="M497" s="19"/>
      <c r="N497" s="19"/>
      <c r="O497" s="19"/>
      <c r="P497" s="19"/>
      <c r="R497" s="9" t="str">
        <f t="shared" si="239"/>
        <v xml:space="preserve"> </v>
      </c>
      <c r="S497" s="9" t="str">
        <f t="shared" si="240"/>
        <v xml:space="preserve"> </v>
      </c>
      <c r="T497" s="50" t="s">
        <v>166</v>
      </c>
    </row>
    <row r="498" spans="1:20" hidden="1" x14ac:dyDescent="0.25">
      <c r="A498" s="9" t="str">
        <f t="shared" si="237"/>
        <v>b</v>
      </c>
      <c r="B498" s="1"/>
      <c r="C498" s="7" t="s">
        <v>13</v>
      </c>
      <c r="D498" s="17"/>
      <c r="E498" s="17"/>
      <c r="F498" s="18"/>
      <c r="G498" s="6">
        <f t="shared" ref="G498:G542" si="246">SUM(H498:K498)</f>
        <v>0</v>
      </c>
      <c r="H498" s="19"/>
      <c r="I498" s="19"/>
      <c r="J498" s="19"/>
      <c r="K498" s="19"/>
      <c r="L498" s="48">
        <f t="shared" ref="L498:L542" si="247">SUM(M498:P498)</f>
        <v>0</v>
      </c>
      <c r="M498" s="19"/>
      <c r="N498" s="19"/>
      <c r="O498" s="19"/>
      <c r="P498" s="19"/>
      <c r="R498" s="9" t="str">
        <f t="shared" si="239"/>
        <v xml:space="preserve"> </v>
      </c>
      <c r="S498" s="9" t="str">
        <f t="shared" si="240"/>
        <v xml:space="preserve"> </v>
      </c>
      <c r="T498" s="50" t="s">
        <v>166</v>
      </c>
    </row>
    <row r="499" spans="1:20" s="9" customFormat="1" x14ac:dyDescent="0.25">
      <c r="A499" s="9" t="str">
        <f t="shared" si="237"/>
        <v>a</v>
      </c>
      <c r="B499" s="1" t="s">
        <v>104</v>
      </c>
      <c r="C499" s="5" t="s">
        <v>105</v>
      </c>
      <c r="D499" s="15">
        <f>D500+D509</f>
        <v>2000000</v>
      </c>
      <c r="E499" s="15">
        <f>E500+E509</f>
        <v>0</v>
      </c>
      <c r="F499" s="16">
        <f>F500+F509</f>
        <v>0</v>
      </c>
      <c r="G499" s="4">
        <f t="shared" si="246"/>
        <v>2000000</v>
      </c>
      <c r="H499" s="1">
        <f t="shared" ref="H499:P499" si="248">H500+H509</f>
        <v>500000</v>
      </c>
      <c r="I499" s="1">
        <f t="shared" si="248"/>
        <v>500000</v>
      </c>
      <c r="J499" s="1">
        <f t="shared" si="248"/>
        <v>500000</v>
      </c>
      <c r="K499" s="1">
        <f t="shared" si="248"/>
        <v>500000</v>
      </c>
      <c r="L499" s="47">
        <f t="shared" si="247"/>
        <v>0</v>
      </c>
      <c r="M499" s="1">
        <f t="shared" si="248"/>
        <v>0</v>
      </c>
      <c r="N499" s="1">
        <f t="shared" si="248"/>
        <v>0</v>
      </c>
      <c r="O499" s="1">
        <f t="shared" si="248"/>
        <v>0</v>
      </c>
      <c r="P499" s="1">
        <f t="shared" si="248"/>
        <v>0</v>
      </c>
      <c r="R499" s="9" t="str">
        <f t="shared" si="239"/>
        <v xml:space="preserve"> </v>
      </c>
      <c r="S499" s="9" t="str">
        <f t="shared" si="240"/>
        <v xml:space="preserve"> </v>
      </c>
      <c r="T499" s="50" t="s">
        <v>166</v>
      </c>
    </row>
    <row r="500" spans="1:20" x14ac:dyDescent="0.25">
      <c r="A500" s="9" t="str">
        <f t="shared" si="237"/>
        <v>a</v>
      </c>
      <c r="B500" s="1"/>
      <c r="C500" s="2" t="s">
        <v>4</v>
      </c>
      <c r="D500" s="17">
        <f>SUM(D501:D506)</f>
        <v>2000000</v>
      </c>
      <c r="E500" s="17">
        <f>SUM(E501:E506)</f>
        <v>0</v>
      </c>
      <c r="F500" s="18">
        <f>SUM(F501:F506)</f>
        <v>0</v>
      </c>
      <c r="G500" s="6">
        <f t="shared" si="246"/>
        <v>2000000</v>
      </c>
      <c r="H500" s="3">
        <f t="shared" ref="H500:P500" si="249">SUM(H501:H506)</f>
        <v>500000</v>
      </c>
      <c r="I500" s="3">
        <f t="shared" si="249"/>
        <v>500000</v>
      </c>
      <c r="J500" s="3">
        <f t="shared" si="249"/>
        <v>500000</v>
      </c>
      <c r="K500" s="3">
        <f t="shared" si="249"/>
        <v>500000</v>
      </c>
      <c r="L500" s="48">
        <f t="shared" si="247"/>
        <v>0</v>
      </c>
      <c r="M500" s="3">
        <f t="shared" si="249"/>
        <v>0</v>
      </c>
      <c r="N500" s="3">
        <f t="shared" si="249"/>
        <v>0</v>
      </c>
      <c r="O500" s="3">
        <f t="shared" si="249"/>
        <v>0</v>
      </c>
      <c r="P500" s="3">
        <f t="shared" si="249"/>
        <v>0</v>
      </c>
      <c r="R500" s="9" t="str">
        <f t="shared" si="239"/>
        <v xml:space="preserve"> </v>
      </c>
      <c r="S500" s="9" t="str">
        <f t="shared" si="240"/>
        <v xml:space="preserve"> </v>
      </c>
      <c r="T500" s="50" t="s">
        <v>166</v>
      </c>
    </row>
    <row r="501" spans="1:20" hidden="1" x14ac:dyDescent="0.25">
      <c r="A501" s="9" t="str">
        <f t="shared" si="237"/>
        <v>b</v>
      </c>
      <c r="B501" s="1"/>
      <c r="C501" s="7" t="s">
        <v>5</v>
      </c>
      <c r="D501" s="17"/>
      <c r="E501" s="17"/>
      <c r="F501" s="18"/>
      <c r="G501" s="6">
        <f t="shared" si="246"/>
        <v>0</v>
      </c>
      <c r="H501" s="19"/>
      <c r="I501" s="19"/>
      <c r="J501" s="19"/>
      <c r="K501" s="19"/>
      <c r="L501" s="48">
        <f t="shared" si="247"/>
        <v>0</v>
      </c>
      <c r="M501" s="19"/>
      <c r="N501" s="19"/>
      <c r="O501" s="19"/>
      <c r="P501" s="19"/>
      <c r="R501" s="9" t="str">
        <f t="shared" si="239"/>
        <v xml:space="preserve"> </v>
      </c>
      <c r="S501" s="9" t="str">
        <f t="shared" si="240"/>
        <v xml:space="preserve"> </v>
      </c>
      <c r="T501" s="50" t="s">
        <v>166</v>
      </c>
    </row>
    <row r="502" spans="1:20" hidden="1" x14ac:dyDescent="0.25">
      <c r="A502" s="9" t="str">
        <f t="shared" si="237"/>
        <v>b</v>
      </c>
      <c r="B502" s="1"/>
      <c r="C502" s="7" t="s">
        <v>6</v>
      </c>
      <c r="D502" s="17"/>
      <c r="E502" s="17"/>
      <c r="F502" s="18"/>
      <c r="G502" s="6">
        <f t="shared" si="246"/>
        <v>0</v>
      </c>
      <c r="H502" s="19"/>
      <c r="I502" s="19"/>
      <c r="J502" s="19"/>
      <c r="K502" s="19"/>
      <c r="L502" s="48">
        <f t="shared" si="247"/>
        <v>0</v>
      </c>
      <c r="M502" s="19"/>
      <c r="N502" s="19"/>
      <c r="O502" s="19"/>
      <c r="P502" s="19"/>
      <c r="R502" s="9" t="str">
        <f t="shared" si="239"/>
        <v xml:space="preserve"> </v>
      </c>
      <c r="S502" s="9" t="str">
        <f t="shared" si="240"/>
        <v xml:space="preserve"> </v>
      </c>
      <c r="T502" s="50" t="s">
        <v>166</v>
      </c>
    </row>
    <row r="503" spans="1:20" hidden="1" x14ac:dyDescent="0.25">
      <c r="A503" s="9" t="str">
        <f t="shared" si="237"/>
        <v>b</v>
      </c>
      <c r="B503" s="1"/>
      <c r="C503" s="7" t="s">
        <v>7</v>
      </c>
      <c r="D503" s="17"/>
      <c r="E503" s="17"/>
      <c r="F503" s="18"/>
      <c r="G503" s="6">
        <f t="shared" si="246"/>
        <v>0</v>
      </c>
      <c r="H503" s="19"/>
      <c r="I503" s="19"/>
      <c r="J503" s="19"/>
      <c r="K503" s="19"/>
      <c r="L503" s="48">
        <f t="shared" si="247"/>
        <v>0</v>
      </c>
      <c r="M503" s="19"/>
      <c r="N503" s="19"/>
      <c r="O503" s="19"/>
      <c r="P503" s="19"/>
      <c r="R503" s="9" t="str">
        <f t="shared" si="239"/>
        <v xml:space="preserve"> </v>
      </c>
      <c r="S503" s="9" t="str">
        <f t="shared" si="240"/>
        <v xml:space="preserve"> </v>
      </c>
      <c r="T503" s="50" t="s">
        <v>166</v>
      </c>
    </row>
    <row r="504" spans="1:20" hidden="1" x14ac:dyDescent="0.25">
      <c r="A504" s="9" t="str">
        <f t="shared" si="237"/>
        <v>b</v>
      </c>
      <c r="B504" s="1"/>
      <c r="C504" s="7" t="s">
        <v>8</v>
      </c>
      <c r="D504" s="17"/>
      <c r="E504" s="17"/>
      <c r="F504" s="18"/>
      <c r="G504" s="6">
        <f t="shared" si="246"/>
        <v>0</v>
      </c>
      <c r="H504" s="19"/>
      <c r="I504" s="19"/>
      <c r="J504" s="19"/>
      <c r="K504" s="19"/>
      <c r="L504" s="48">
        <f t="shared" si="247"/>
        <v>0</v>
      </c>
      <c r="M504" s="19"/>
      <c r="N504" s="19"/>
      <c r="O504" s="19"/>
      <c r="P504" s="19"/>
      <c r="R504" s="9" t="str">
        <f t="shared" si="239"/>
        <v xml:space="preserve"> </v>
      </c>
      <c r="S504" s="9" t="str">
        <f t="shared" si="240"/>
        <v xml:space="preserve"> </v>
      </c>
      <c r="T504" s="50" t="s">
        <v>166</v>
      </c>
    </row>
    <row r="505" spans="1:20" x14ac:dyDescent="0.25">
      <c r="A505" s="9" t="str">
        <f t="shared" si="237"/>
        <v>a</v>
      </c>
      <c r="B505" s="1"/>
      <c r="C505" s="7" t="s">
        <v>9</v>
      </c>
      <c r="D505" s="17">
        <v>2000000</v>
      </c>
      <c r="E505" s="17"/>
      <c r="F505" s="18"/>
      <c r="G505" s="6">
        <f t="shared" si="246"/>
        <v>2000000</v>
      </c>
      <c r="H505" s="19">
        <v>500000</v>
      </c>
      <c r="I505" s="19">
        <v>500000</v>
      </c>
      <c r="J505" s="19">
        <v>500000</v>
      </c>
      <c r="K505" s="19">
        <v>500000</v>
      </c>
      <c r="L505" s="48">
        <f t="shared" si="247"/>
        <v>0</v>
      </c>
      <c r="M505" s="19"/>
      <c r="N505" s="19"/>
      <c r="O505" s="19"/>
      <c r="P505" s="19"/>
      <c r="R505" s="9" t="str">
        <f t="shared" si="239"/>
        <v xml:space="preserve"> </v>
      </c>
      <c r="S505" s="9" t="str">
        <f t="shared" si="240"/>
        <v xml:space="preserve"> </v>
      </c>
      <c r="T505" s="50" t="s">
        <v>166</v>
      </c>
    </row>
    <row r="506" spans="1:20" hidden="1" x14ac:dyDescent="0.25">
      <c r="A506" s="9" t="str">
        <f t="shared" si="237"/>
        <v>b</v>
      </c>
      <c r="B506" s="1"/>
      <c r="C506" s="7" t="s">
        <v>10</v>
      </c>
      <c r="D506" s="17">
        <f>SUM(D507:D508)</f>
        <v>0</v>
      </c>
      <c r="E506" s="17">
        <f>SUM(E507:E508)</f>
        <v>0</v>
      </c>
      <c r="F506" s="18">
        <f>SUM(F507:F508)</f>
        <v>0</v>
      </c>
      <c r="G506" s="6">
        <f t="shared" si="246"/>
        <v>0</v>
      </c>
      <c r="H506" s="3">
        <f t="shared" ref="H506:P506" si="250">SUM(H507:H508)</f>
        <v>0</v>
      </c>
      <c r="I506" s="3">
        <f t="shared" si="250"/>
        <v>0</v>
      </c>
      <c r="J506" s="3">
        <f t="shared" si="250"/>
        <v>0</v>
      </c>
      <c r="K506" s="3">
        <f t="shared" si="250"/>
        <v>0</v>
      </c>
      <c r="L506" s="48">
        <f t="shared" si="247"/>
        <v>0</v>
      </c>
      <c r="M506" s="3">
        <f t="shared" si="250"/>
        <v>0</v>
      </c>
      <c r="N506" s="3">
        <f t="shared" si="250"/>
        <v>0</v>
      </c>
      <c r="O506" s="3">
        <f t="shared" si="250"/>
        <v>0</v>
      </c>
      <c r="P506" s="3">
        <f t="shared" si="250"/>
        <v>0</v>
      </c>
      <c r="R506" s="9" t="str">
        <f t="shared" si="239"/>
        <v xml:space="preserve"> </v>
      </c>
      <c r="S506" s="9" t="str">
        <f t="shared" si="240"/>
        <v xml:space="preserve"> </v>
      </c>
      <c r="T506" s="50" t="s">
        <v>166</v>
      </c>
    </row>
    <row r="507" spans="1:20" ht="30" hidden="1" x14ac:dyDescent="0.25">
      <c r="A507" s="9" t="str">
        <f t="shared" si="237"/>
        <v>b</v>
      </c>
      <c r="B507" s="1"/>
      <c r="C507" s="8" t="s">
        <v>11</v>
      </c>
      <c r="D507" s="17"/>
      <c r="E507" s="17"/>
      <c r="F507" s="18"/>
      <c r="G507" s="6">
        <f t="shared" si="246"/>
        <v>0</v>
      </c>
      <c r="H507" s="19"/>
      <c r="I507" s="19"/>
      <c r="J507" s="19"/>
      <c r="K507" s="19"/>
      <c r="L507" s="48">
        <f t="shared" si="247"/>
        <v>0</v>
      </c>
      <c r="M507" s="19"/>
      <c r="N507" s="19"/>
      <c r="O507" s="19"/>
      <c r="P507" s="19"/>
      <c r="R507" s="9" t="str">
        <f t="shared" si="239"/>
        <v xml:space="preserve"> </v>
      </c>
      <c r="S507" s="9" t="str">
        <f t="shared" si="240"/>
        <v xml:space="preserve"> </v>
      </c>
      <c r="T507" s="50" t="s">
        <v>166</v>
      </c>
    </row>
    <row r="508" spans="1:20" ht="30" hidden="1" x14ac:dyDescent="0.25">
      <c r="A508" s="9" t="str">
        <f t="shared" si="237"/>
        <v>b</v>
      </c>
      <c r="B508" s="1"/>
      <c r="C508" s="8" t="s">
        <v>12</v>
      </c>
      <c r="D508" s="17"/>
      <c r="E508" s="17"/>
      <c r="F508" s="18"/>
      <c r="G508" s="6">
        <f t="shared" si="246"/>
        <v>0</v>
      </c>
      <c r="H508" s="19"/>
      <c r="I508" s="19"/>
      <c r="J508" s="19"/>
      <c r="K508" s="19"/>
      <c r="L508" s="48">
        <f t="shared" si="247"/>
        <v>0</v>
      </c>
      <c r="M508" s="19"/>
      <c r="N508" s="19"/>
      <c r="O508" s="19"/>
      <c r="P508" s="19"/>
      <c r="R508" s="9" t="str">
        <f t="shared" si="239"/>
        <v xml:space="preserve"> </v>
      </c>
      <c r="S508" s="9" t="str">
        <f t="shared" si="240"/>
        <v xml:space="preserve"> </v>
      </c>
      <c r="T508" s="50" t="s">
        <v>166</v>
      </c>
    </row>
    <row r="509" spans="1:20" hidden="1" x14ac:dyDescent="0.25">
      <c r="A509" s="9" t="str">
        <f t="shared" si="237"/>
        <v>b</v>
      </c>
      <c r="B509" s="1"/>
      <c r="C509" s="7" t="s">
        <v>13</v>
      </c>
      <c r="D509" s="17"/>
      <c r="E509" s="17"/>
      <c r="F509" s="18"/>
      <c r="G509" s="6">
        <f t="shared" si="246"/>
        <v>0</v>
      </c>
      <c r="H509" s="19"/>
      <c r="I509" s="19"/>
      <c r="J509" s="19"/>
      <c r="K509" s="19"/>
      <c r="L509" s="48">
        <f t="shared" si="247"/>
        <v>0</v>
      </c>
      <c r="M509" s="19"/>
      <c r="N509" s="19"/>
      <c r="O509" s="19"/>
      <c r="P509" s="19"/>
      <c r="R509" s="9" t="str">
        <f t="shared" si="239"/>
        <v xml:space="preserve"> </v>
      </c>
      <c r="S509" s="9" t="str">
        <f t="shared" si="240"/>
        <v xml:space="preserve"> </v>
      </c>
      <c r="T509" s="50" t="s">
        <v>166</v>
      </c>
    </row>
    <row r="510" spans="1:20" s="9" customFormat="1" x14ac:dyDescent="0.25">
      <c r="A510" s="9" t="str">
        <f t="shared" si="237"/>
        <v>a</v>
      </c>
      <c r="B510" s="1" t="s">
        <v>106</v>
      </c>
      <c r="C510" s="5" t="s">
        <v>107</v>
      </c>
      <c r="D510" s="15">
        <f>D511+D520</f>
        <v>38640000</v>
      </c>
      <c r="E510" s="15">
        <f>E511+E520</f>
        <v>0</v>
      </c>
      <c r="F510" s="16">
        <f>F511+F520</f>
        <v>0</v>
      </c>
      <c r="G510" s="4">
        <f t="shared" si="246"/>
        <v>38640000</v>
      </c>
      <c r="H510" s="1">
        <f t="shared" ref="H510:P510" si="251">H511+H520</f>
        <v>8064500</v>
      </c>
      <c r="I510" s="1">
        <f t="shared" si="251"/>
        <v>9742500</v>
      </c>
      <c r="J510" s="1">
        <f t="shared" si="251"/>
        <v>9718000</v>
      </c>
      <c r="K510" s="1">
        <f t="shared" si="251"/>
        <v>11115000</v>
      </c>
      <c r="L510" s="47">
        <f t="shared" si="247"/>
        <v>0</v>
      </c>
      <c r="M510" s="1">
        <f t="shared" si="251"/>
        <v>0</v>
      </c>
      <c r="N510" s="1">
        <f t="shared" si="251"/>
        <v>0</v>
      </c>
      <c r="O510" s="1">
        <f t="shared" si="251"/>
        <v>0</v>
      </c>
      <c r="P510" s="1">
        <f t="shared" si="251"/>
        <v>0</v>
      </c>
      <c r="R510" s="9" t="str">
        <f t="shared" si="239"/>
        <v xml:space="preserve"> </v>
      </c>
      <c r="S510" s="9" t="str">
        <f t="shared" si="240"/>
        <v xml:space="preserve"> </v>
      </c>
      <c r="T510" s="50" t="s">
        <v>166</v>
      </c>
    </row>
    <row r="511" spans="1:20" x14ac:dyDescent="0.25">
      <c r="A511" s="9" t="str">
        <f t="shared" si="237"/>
        <v>a</v>
      </c>
      <c r="B511" s="1"/>
      <c r="C511" s="2" t="s">
        <v>4</v>
      </c>
      <c r="D511" s="17">
        <f>SUM(D512:D517)</f>
        <v>38640000</v>
      </c>
      <c r="E511" s="17">
        <f>SUM(E512:E517)</f>
        <v>0</v>
      </c>
      <c r="F511" s="18">
        <f>SUM(F512:F517)</f>
        <v>0</v>
      </c>
      <c r="G511" s="6">
        <f t="shared" si="246"/>
        <v>38640000</v>
      </c>
      <c r="H511" s="3">
        <f t="shared" ref="H511:P511" si="252">SUM(H512:H517)</f>
        <v>8064500</v>
      </c>
      <c r="I511" s="3">
        <f t="shared" si="252"/>
        <v>9742500</v>
      </c>
      <c r="J511" s="3">
        <f t="shared" si="252"/>
        <v>9718000</v>
      </c>
      <c r="K511" s="3">
        <f t="shared" si="252"/>
        <v>11115000</v>
      </c>
      <c r="L511" s="48">
        <f t="shared" si="247"/>
        <v>0</v>
      </c>
      <c r="M511" s="3">
        <f t="shared" si="252"/>
        <v>0</v>
      </c>
      <c r="N511" s="3">
        <f t="shared" si="252"/>
        <v>0</v>
      </c>
      <c r="O511" s="3">
        <f t="shared" si="252"/>
        <v>0</v>
      </c>
      <c r="P511" s="3">
        <f t="shared" si="252"/>
        <v>0</v>
      </c>
      <c r="R511" s="9" t="str">
        <f t="shared" si="239"/>
        <v xml:space="preserve"> </v>
      </c>
      <c r="S511" s="9" t="str">
        <f t="shared" si="240"/>
        <v xml:space="preserve"> </v>
      </c>
      <c r="T511" s="50" t="s">
        <v>166</v>
      </c>
    </row>
    <row r="512" spans="1:20" hidden="1" x14ac:dyDescent="0.25">
      <c r="A512" s="9" t="str">
        <f t="shared" si="237"/>
        <v>b</v>
      </c>
      <c r="B512" s="1"/>
      <c r="C512" s="7" t="s">
        <v>5</v>
      </c>
      <c r="D512" s="17"/>
      <c r="E512" s="17"/>
      <c r="F512" s="18"/>
      <c r="G512" s="6">
        <f t="shared" si="246"/>
        <v>0</v>
      </c>
      <c r="H512" s="19"/>
      <c r="I512" s="19"/>
      <c r="J512" s="19"/>
      <c r="K512" s="19"/>
      <c r="L512" s="48">
        <f t="shared" si="247"/>
        <v>0</v>
      </c>
      <c r="M512" s="19"/>
      <c r="N512" s="19"/>
      <c r="O512" s="19"/>
      <c r="P512" s="19"/>
      <c r="R512" s="9" t="str">
        <f t="shared" si="239"/>
        <v xml:space="preserve"> </v>
      </c>
      <c r="S512" s="9" t="str">
        <f t="shared" si="240"/>
        <v xml:space="preserve"> </v>
      </c>
      <c r="T512" s="50" t="s">
        <v>166</v>
      </c>
    </row>
    <row r="513" spans="1:20" x14ac:dyDescent="0.25">
      <c r="A513" s="9" t="str">
        <f t="shared" si="237"/>
        <v>a</v>
      </c>
      <c r="B513" s="1"/>
      <c r="C513" s="7" t="s">
        <v>6</v>
      </c>
      <c r="D513" s="17">
        <v>36000</v>
      </c>
      <c r="E513" s="17"/>
      <c r="F513" s="18"/>
      <c r="G513" s="6">
        <f t="shared" si="246"/>
        <v>36000</v>
      </c>
      <c r="H513" s="19">
        <v>9000</v>
      </c>
      <c r="I513" s="19">
        <v>9000</v>
      </c>
      <c r="J513" s="19">
        <v>9000</v>
      </c>
      <c r="K513" s="19">
        <v>9000</v>
      </c>
      <c r="L513" s="48">
        <f t="shared" si="247"/>
        <v>0</v>
      </c>
      <c r="M513" s="19"/>
      <c r="N513" s="19"/>
      <c r="O513" s="19"/>
      <c r="P513" s="19"/>
      <c r="R513" s="9" t="str">
        <f t="shared" si="239"/>
        <v xml:space="preserve"> </v>
      </c>
      <c r="S513" s="9" t="str">
        <f t="shared" si="240"/>
        <v xml:space="preserve"> </v>
      </c>
      <c r="T513" s="50" t="s">
        <v>166</v>
      </c>
    </row>
    <row r="514" spans="1:20" hidden="1" x14ac:dyDescent="0.25">
      <c r="A514" s="9" t="str">
        <f t="shared" si="237"/>
        <v>b</v>
      </c>
      <c r="B514" s="1"/>
      <c r="C514" s="7" t="s">
        <v>7</v>
      </c>
      <c r="D514" s="17"/>
      <c r="E514" s="17"/>
      <c r="F514" s="18"/>
      <c r="G514" s="6">
        <f t="shared" si="246"/>
        <v>0</v>
      </c>
      <c r="H514" s="19"/>
      <c r="I514" s="19"/>
      <c r="J514" s="19"/>
      <c r="K514" s="19"/>
      <c r="L514" s="48">
        <f t="shared" si="247"/>
        <v>0</v>
      </c>
      <c r="M514" s="19"/>
      <c r="N514" s="19"/>
      <c r="O514" s="19"/>
      <c r="P514" s="19"/>
      <c r="R514" s="9" t="str">
        <f t="shared" si="239"/>
        <v xml:space="preserve"> </v>
      </c>
      <c r="S514" s="9" t="str">
        <f t="shared" si="240"/>
        <v xml:space="preserve"> </v>
      </c>
      <c r="T514" s="50" t="s">
        <v>166</v>
      </c>
    </row>
    <row r="515" spans="1:20" hidden="1" x14ac:dyDescent="0.25">
      <c r="A515" s="9" t="str">
        <f t="shared" si="237"/>
        <v>b</v>
      </c>
      <c r="B515" s="1"/>
      <c r="C515" s="7" t="s">
        <v>8</v>
      </c>
      <c r="D515" s="17"/>
      <c r="E515" s="17"/>
      <c r="F515" s="18"/>
      <c r="G515" s="6">
        <f t="shared" si="246"/>
        <v>0</v>
      </c>
      <c r="H515" s="19"/>
      <c r="I515" s="19"/>
      <c r="J515" s="19"/>
      <c r="K515" s="19"/>
      <c r="L515" s="48">
        <f t="shared" si="247"/>
        <v>0</v>
      </c>
      <c r="M515" s="19"/>
      <c r="N515" s="19"/>
      <c r="O515" s="19"/>
      <c r="P515" s="19"/>
      <c r="R515" s="9" t="str">
        <f t="shared" si="239"/>
        <v xml:space="preserve"> </v>
      </c>
      <c r="S515" s="9" t="str">
        <f t="shared" si="240"/>
        <v xml:space="preserve"> </v>
      </c>
      <c r="T515" s="50" t="s">
        <v>166</v>
      </c>
    </row>
    <row r="516" spans="1:20" x14ac:dyDescent="0.25">
      <c r="A516" s="9" t="str">
        <f t="shared" si="237"/>
        <v>a</v>
      </c>
      <c r="B516" s="1"/>
      <c r="C516" s="7" t="s">
        <v>9</v>
      </c>
      <c r="D516" s="17">
        <v>38604000</v>
      </c>
      <c r="E516" s="17"/>
      <c r="F516" s="18"/>
      <c r="G516" s="6">
        <f t="shared" si="246"/>
        <v>38604000</v>
      </c>
      <c r="H516" s="19">
        <f>8064500-9000</f>
        <v>8055500</v>
      </c>
      <c r="I516" s="19">
        <f>9742500-9000</f>
        <v>9733500</v>
      </c>
      <c r="J516" s="19">
        <f>9718000-9000</f>
        <v>9709000</v>
      </c>
      <c r="K516" s="19">
        <f>11115000-9000</f>
        <v>11106000</v>
      </c>
      <c r="L516" s="48">
        <f t="shared" si="247"/>
        <v>0</v>
      </c>
      <c r="M516" s="19"/>
      <c r="N516" s="19"/>
      <c r="O516" s="19"/>
      <c r="P516" s="19"/>
      <c r="R516" s="9" t="str">
        <f t="shared" si="239"/>
        <v xml:space="preserve"> </v>
      </c>
      <c r="S516" s="9" t="str">
        <f t="shared" si="240"/>
        <v xml:space="preserve"> </v>
      </c>
      <c r="T516" s="50" t="s">
        <v>166</v>
      </c>
    </row>
    <row r="517" spans="1:20" hidden="1" x14ac:dyDescent="0.25">
      <c r="A517" s="9" t="str">
        <f t="shared" si="237"/>
        <v>b</v>
      </c>
      <c r="B517" s="1"/>
      <c r="C517" s="7" t="s">
        <v>10</v>
      </c>
      <c r="D517" s="17">
        <f>SUM(D518:D519)</f>
        <v>0</v>
      </c>
      <c r="E517" s="17">
        <f>SUM(E518:E519)</f>
        <v>0</v>
      </c>
      <c r="F517" s="18">
        <f>SUM(F518:F519)</f>
        <v>0</v>
      </c>
      <c r="G517" s="6">
        <f t="shared" si="246"/>
        <v>0</v>
      </c>
      <c r="H517" s="3">
        <f t="shared" ref="H517:P517" si="253">SUM(H518:H519)</f>
        <v>0</v>
      </c>
      <c r="I517" s="3">
        <f t="shared" si="253"/>
        <v>0</v>
      </c>
      <c r="J517" s="3">
        <f t="shared" si="253"/>
        <v>0</v>
      </c>
      <c r="K517" s="3">
        <f t="shared" si="253"/>
        <v>0</v>
      </c>
      <c r="L517" s="48">
        <f t="shared" si="247"/>
        <v>0</v>
      </c>
      <c r="M517" s="3">
        <f t="shared" si="253"/>
        <v>0</v>
      </c>
      <c r="N517" s="3">
        <f t="shared" si="253"/>
        <v>0</v>
      </c>
      <c r="O517" s="3">
        <f t="shared" si="253"/>
        <v>0</v>
      </c>
      <c r="P517" s="3">
        <f t="shared" si="253"/>
        <v>0</v>
      </c>
      <c r="R517" s="9" t="str">
        <f t="shared" si="239"/>
        <v xml:space="preserve"> </v>
      </c>
      <c r="S517" s="9" t="str">
        <f t="shared" si="240"/>
        <v xml:space="preserve"> </v>
      </c>
      <c r="T517" s="50" t="s">
        <v>166</v>
      </c>
    </row>
    <row r="518" spans="1:20" ht="30" hidden="1" x14ac:dyDescent="0.25">
      <c r="A518" s="9" t="str">
        <f t="shared" si="237"/>
        <v>b</v>
      </c>
      <c r="B518" s="1"/>
      <c r="C518" s="8" t="s">
        <v>11</v>
      </c>
      <c r="D518" s="17"/>
      <c r="E518" s="17"/>
      <c r="F518" s="18"/>
      <c r="G518" s="6">
        <f t="shared" si="246"/>
        <v>0</v>
      </c>
      <c r="H518" s="19"/>
      <c r="I518" s="19"/>
      <c r="J518" s="19"/>
      <c r="K518" s="19"/>
      <c r="L518" s="48">
        <f t="shared" si="247"/>
        <v>0</v>
      </c>
      <c r="M518" s="19"/>
      <c r="N518" s="19"/>
      <c r="O518" s="19"/>
      <c r="P518" s="19"/>
      <c r="R518" s="9" t="str">
        <f t="shared" si="239"/>
        <v xml:space="preserve"> </v>
      </c>
      <c r="S518" s="9" t="str">
        <f t="shared" si="240"/>
        <v xml:space="preserve"> </v>
      </c>
      <c r="T518" s="50" t="s">
        <v>166</v>
      </c>
    </row>
    <row r="519" spans="1:20" ht="30" hidden="1" x14ac:dyDescent="0.25">
      <c r="A519" s="9" t="str">
        <f t="shared" si="237"/>
        <v>b</v>
      </c>
      <c r="B519" s="1"/>
      <c r="C519" s="8" t="s">
        <v>12</v>
      </c>
      <c r="D519" s="17"/>
      <c r="E519" s="17"/>
      <c r="F519" s="18"/>
      <c r="G519" s="6">
        <f t="shared" si="246"/>
        <v>0</v>
      </c>
      <c r="H519" s="19"/>
      <c r="I519" s="19"/>
      <c r="J519" s="19"/>
      <c r="K519" s="19"/>
      <c r="L519" s="48">
        <f t="shared" si="247"/>
        <v>0</v>
      </c>
      <c r="M519" s="19"/>
      <c r="N519" s="19"/>
      <c r="O519" s="19"/>
      <c r="P519" s="19"/>
      <c r="R519" s="9" t="str">
        <f t="shared" si="239"/>
        <v xml:space="preserve"> </v>
      </c>
      <c r="S519" s="9" t="str">
        <f t="shared" si="240"/>
        <v xml:space="preserve"> </v>
      </c>
      <c r="T519" s="50" t="s">
        <v>166</v>
      </c>
    </row>
    <row r="520" spans="1:20" hidden="1" x14ac:dyDescent="0.25">
      <c r="A520" s="9" t="str">
        <f t="shared" si="237"/>
        <v>b</v>
      </c>
      <c r="B520" s="1"/>
      <c r="C520" s="7" t="s">
        <v>13</v>
      </c>
      <c r="D520" s="17"/>
      <c r="E520" s="17"/>
      <c r="F520" s="18"/>
      <c r="G520" s="6">
        <f t="shared" si="246"/>
        <v>0</v>
      </c>
      <c r="H520" s="19"/>
      <c r="I520" s="19"/>
      <c r="J520" s="19"/>
      <c r="K520" s="19"/>
      <c r="L520" s="48">
        <f t="shared" si="247"/>
        <v>0</v>
      </c>
      <c r="M520" s="19"/>
      <c r="N520" s="19"/>
      <c r="O520" s="19"/>
      <c r="P520" s="19"/>
      <c r="R520" s="9" t="str">
        <f t="shared" si="239"/>
        <v xml:space="preserve"> </v>
      </c>
      <c r="S520" s="9" t="str">
        <f t="shared" si="240"/>
        <v xml:space="preserve"> </v>
      </c>
      <c r="T520" s="50" t="s">
        <v>166</v>
      </c>
    </row>
    <row r="521" spans="1:20" s="9" customFormat="1" ht="30" x14ac:dyDescent="0.25">
      <c r="A521" s="9" t="str">
        <f t="shared" si="237"/>
        <v>a</v>
      </c>
      <c r="B521" s="1" t="s">
        <v>108</v>
      </c>
      <c r="C521" s="5" t="s">
        <v>109</v>
      </c>
      <c r="D521" s="15">
        <f>D522+D531</f>
        <v>2300000</v>
      </c>
      <c r="E521" s="15">
        <f>E522+E531</f>
        <v>0</v>
      </c>
      <c r="F521" s="16">
        <f>F522+F531</f>
        <v>0</v>
      </c>
      <c r="G521" s="4">
        <f t="shared" si="246"/>
        <v>2300000</v>
      </c>
      <c r="H521" s="1">
        <f t="shared" ref="H521:P521" si="254">H522+H531</f>
        <v>1114000</v>
      </c>
      <c r="I521" s="1">
        <f t="shared" si="254"/>
        <v>644000</v>
      </c>
      <c r="J521" s="1">
        <f t="shared" si="254"/>
        <v>264000</v>
      </c>
      <c r="K521" s="1">
        <f t="shared" si="254"/>
        <v>278000</v>
      </c>
      <c r="L521" s="47">
        <f t="shared" si="247"/>
        <v>0</v>
      </c>
      <c r="M521" s="1">
        <f t="shared" si="254"/>
        <v>0</v>
      </c>
      <c r="N521" s="1">
        <f t="shared" si="254"/>
        <v>0</v>
      </c>
      <c r="O521" s="1">
        <f t="shared" si="254"/>
        <v>0</v>
      </c>
      <c r="P521" s="1">
        <f t="shared" si="254"/>
        <v>0</v>
      </c>
      <c r="R521" s="9" t="str">
        <f t="shared" si="239"/>
        <v xml:space="preserve"> </v>
      </c>
      <c r="S521" s="9" t="str">
        <f t="shared" si="240"/>
        <v xml:space="preserve"> </v>
      </c>
      <c r="T521" s="50" t="s">
        <v>166</v>
      </c>
    </row>
    <row r="522" spans="1:20" x14ac:dyDescent="0.25">
      <c r="A522" s="9" t="str">
        <f t="shared" si="237"/>
        <v>a</v>
      </c>
      <c r="B522" s="1"/>
      <c r="C522" s="2" t="s">
        <v>4</v>
      </c>
      <c r="D522" s="17">
        <f>SUM(D523:D528)</f>
        <v>2300000</v>
      </c>
      <c r="E522" s="17">
        <f>SUM(E523:E528)</f>
        <v>0</v>
      </c>
      <c r="F522" s="18">
        <f>SUM(F523:F528)</f>
        <v>0</v>
      </c>
      <c r="G522" s="6">
        <f t="shared" si="246"/>
        <v>2300000</v>
      </c>
      <c r="H522" s="3">
        <f t="shared" ref="H522:P522" si="255">SUM(H523:H528)</f>
        <v>1114000</v>
      </c>
      <c r="I522" s="3">
        <f t="shared" si="255"/>
        <v>644000</v>
      </c>
      <c r="J522" s="3">
        <f t="shared" si="255"/>
        <v>264000</v>
      </c>
      <c r="K522" s="3">
        <f t="shared" si="255"/>
        <v>278000</v>
      </c>
      <c r="L522" s="48">
        <f t="shared" si="247"/>
        <v>0</v>
      </c>
      <c r="M522" s="3">
        <f t="shared" si="255"/>
        <v>0</v>
      </c>
      <c r="N522" s="3">
        <f t="shared" si="255"/>
        <v>0</v>
      </c>
      <c r="O522" s="3">
        <f t="shared" si="255"/>
        <v>0</v>
      </c>
      <c r="P522" s="3">
        <f t="shared" si="255"/>
        <v>0</v>
      </c>
      <c r="R522" s="9" t="str">
        <f t="shared" si="239"/>
        <v xml:space="preserve"> </v>
      </c>
      <c r="S522" s="9" t="str">
        <f t="shared" si="240"/>
        <v xml:space="preserve"> </v>
      </c>
      <c r="T522" s="50" t="s">
        <v>166</v>
      </c>
    </row>
    <row r="523" spans="1:20" hidden="1" x14ac:dyDescent="0.25">
      <c r="A523" s="9" t="str">
        <f t="shared" si="237"/>
        <v>b</v>
      </c>
      <c r="B523" s="1"/>
      <c r="C523" s="7" t="s">
        <v>5</v>
      </c>
      <c r="D523" s="17"/>
      <c r="E523" s="17"/>
      <c r="F523" s="18"/>
      <c r="G523" s="6">
        <f t="shared" si="246"/>
        <v>0</v>
      </c>
      <c r="H523" s="19"/>
      <c r="I523" s="19"/>
      <c r="J523" s="19"/>
      <c r="K523" s="19"/>
      <c r="L523" s="48">
        <f t="shared" si="247"/>
        <v>0</v>
      </c>
      <c r="M523" s="19"/>
      <c r="N523" s="19"/>
      <c r="O523" s="19"/>
      <c r="P523" s="19"/>
      <c r="R523" s="9" t="str">
        <f t="shared" si="239"/>
        <v xml:space="preserve"> </v>
      </c>
      <c r="S523" s="9" t="str">
        <f t="shared" si="240"/>
        <v xml:space="preserve"> </v>
      </c>
      <c r="T523" s="50" t="s">
        <v>166</v>
      </c>
    </row>
    <row r="524" spans="1:20" x14ac:dyDescent="0.25">
      <c r="A524" s="9" t="str">
        <f t="shared" si="237"/>
        <v>a</v>
      </c>
      <c r="B524" s="1"/>
      <c r="C524" s="7" t="s">
        <v>6</v>
      </c>
      <c r="D524" s="17">
        <v>290000</v>
      </c>
      <c r="E524" s="17"/>
      <c r="F524" s="18"/>
      <c r="G524" s="6">
        <f>SUM(H524:K524)</f>
        <v>290000</v>
      </c>
      <c r="H524" s="19">
        <v>73500</v>
      </c>
      <c r="I524" s="19">
        <v>71500</v>
      </c>
      <c r="J524" s="19">
        <v>72500</v>
      </c>
      <c r="K524" s="19">
        <v>72500</v>
      </c>
      <c r="L524" s="48">
        <f t="shared" si="247"/>
        <v>0</v>
      </c>
      <c r="M524" s="19"/>
      <c r="N524" s="19"/>
      <c r="O524" s="19"/>
      <c r="P524" s="19"/>
      <c r="R524" s="9" t="str">
        <f t="shared" si="239"/>
        <v xml:space="preserve"> </v>
      </c>
      <c r="S524" s="9" t="str">
        <f t="shared" si="240"/>
        <v xml:space="preserve"> </v>
      </c>
      <c r="T524" s="50" t="s">
        <v>166</v>
      </c>
    </row>
    <row r="525" spans="1:20" hidden="1" x14ac:dyDescent="0.25">
      <c r="A525" s="9" t="str">
        <f t="shared" si="237"/>
        <v>b</v>
      </c>
      <c r="B525" s="1"/>
      <c r="C525" s="7" t="s">
        <v>7</v>
      </c>
      <c r="D525" s="17"/>
      <c r="E525" s="17"/>
      <c r="F525" s="18"/>
      <c r="G525" s="6">
        <f t="shared" si="246"/>
        <v>0</v>
      </c>
      <c r="H525" s="19"/>
      <c r="I525" s="19"/>
      <c r="J525" s="19"/>
      <c r="K525" s="19"/>
      <c r="L525" s="48">
        <f t="shared" si="247"/>
        <v>0</v>
      </c>
      <c r="M525" s="19"/>
      <c r="N525" s="19"/>
      <c r="O525" s="19"/>
      <c r="P525" s="19"/>
      <c r="R525" s="9" t="str">
        <f t="shared" si="239"/>
        <v xml:space="preserve"> </v>
      </c>
      <c r="S525" s="9" t="str">
        <f t="shared" si="240"/>
        <v xml:space="preserve"> </v>
      </c>
      <c r="T525" s="50" t="s">
        <v>166</v>
      </c>
    </row>
    <row r="526" spans="1:20" hidden="1" x14ac:dyDescent="0.25">
      <c r="A526" s="9" t="str">
        <f t="shared" si="237"/>
        <v>b</v>
      </c>
      <c r="B526" s="1"/>
      <c r="C526" s="7" t="s">
        <v>8</v>
      </c>
      <c r="D526" s="17"/>
      <c r="E526" s="17"/>
      <c r="F526" s="18"/>
      <c r="G526" s="6">
        <f t="shared" si="246"/>
        <v>0</v>
      </c>
      <c r="H526" s="19"/>
      <c r="I526" s="19"/>
      <c r="J526" s="19"/>
      <c r="K526" s="19"/>
      <c r="L526" s="48">
        <f t="shared" si="247"/>
        <v>0</v>
      </c>
      <c r="M526" s="19"/>
      <c r="N526" s="19"/>
      <c r="O526" s="19"/>
      <c r="P526" s="19"/>
      <c r="R526" s="9" t="str">
        <f t="shared" si="239"/>
        <v xml:space="preserve"> </v>
      </c>
      <c r="S526" s="9" t="str">
        <f t="shared" si="240"/>
        <v xml:space="preserve"> </v>
      </c>
      <c r="T526" s="50" t="s">
        <v>166</v>
      </c>
    </row>
    <row r="527" spans="1:20" x14ac:dyDescent="0.25">
      <c r="A527" s="9" t="str">
        <f t="shared" si="237"/>
        <v>a</v>
      </c>
      <c r="B527" s="1"/>
      <c r="C527" s="7" t="s">
        <v>9</v>
      </c>
      <c r="D527" s="17">
        <v>2010000</v>
      </c>
      <c r="E527" s="17"/>
      <c r="F527" s="18"/>
      <c r="G527" s="6">
        <f t="shared" si="246"/>
        <v>2010000</v>
      </c>
      <c r="H527" s="19">
        <f>1114000-73500</f>
        <v>1040500</v>
      </c>
      <c r="I527" s="19">
        <f>644000-71500</f>
        <v>572500</v>
      </c>
      <c r="J527" s="19">
        <f>264000-72500</f>
        <v>191500</v>
      </c>
      <c r="K527" s="19">
        <f>278000-72500</f>
        <v>205500</v>
      </c>
      <c r="L527" s="48">
        <f t="shared" si="247"/>
        <v>0</v>
      </c>
      <c r="M527" s="19"/>
      <c r="N527" s="19"/>
      <c r="O527" s="19"/>
      <c r="P527" s="19"/>
      <c r="R527" s="9" t="str">
        <f t="shared" si="239"/>
        <v xml:space="preserve"> </v>
      </c>
      <c r="S527" s="9" t="str">
        <f t="shared" si="240"/>
        <v xml:space="preserve"> </v>
      </c>
      <c r="T527" s="50" t="s">
        <v>166</v>
      </c>
    </row>
    <row r="528" spans="1:20" hidden="1" x14ac:dyDescent="0.25">
      <c r="A528" s="9" t="str">
        <f t="shared" si="237"/>
        <v>b</v>
      </c>
      <c r="B528" s="1"/>
      <c r="C528" s="7" t="s">
        <v>10</v>
      </c>
      <c r="D528" s="17">
        <f>SUM(D529:D530)</f>
        <v>0</v>
      </c>
      <c r="E528" s="17">
        <f>SUM(E529:E530)</f>
        <v>0</v>
      </c>
      <c r="F528" s="18">
        <f>SUM(F529:F530)</f>
        <v>0</v>
      </c>
      <c r="G528" s="6">
        <f t="shared" si="246"/>
        <v>0</v>
      </c>
      <c r="H528" s="3">
        <f t="shared" ref="H528:P528" si="256">SUM(H529:H530)</f>
        <v>0</v>
      </c>
      <c r="I528" s="3">
        <f t="shared" si="256"/>
        <v>0</v>
      </c>
      <c r="J528" s="3">
        <f t="shared" si="256"/>
        <v>0</v>
      </c>
      <c r="K528" s="3">
        <f t="shared" si="256"/>
        <v>0</v>
      </c>
      <c r="L528" s="48">
        <f t="shared" si="247"/>
        <v>0</v>
      </c>
      <c r="M528" s="3">
        <f t="shared" si="256"/>
        <v>0</v>
      </c>
      <c r="N528" s="3">
        <f t="shared" si="256"/>
        <v>0</v>
      </c>
      <c r="O528" s="3">
        <f t="shared" si="256"/>
        <v>0</v>
      </c>
      <c r="P528" s="3">
        <f t="shared" si="256"/>
        <v>0</v>
      </c>
      <c r="R528" s="9" t="str">
        <f t="shared" si="239"/>
        <v xml:space="preserve"> </v>
      </c>
      <c r="S528" s="9" t="str">
        <f t="shared" si="240"/>
        <v xml:space="preserve"> </v>
      </c>
      <c r="T528" s="50" t="s">
        <v>166</v>
      </c>
    </row>
    <row r="529" spans="1:20" ht="30" hidden="1" x14ac:dyDescent="0.25">
      <c r="A529" s="9" t="str">
        <f t="shared" si="237"/>
        <v>b</v>
      </c>
      <c r="B529" s="1"/>
      <c r="C529" s="8" t="s">
        <v>11</v>
      </c>
      <c r="D529" s="17"/>
      <c r="E529" s="17"/>
      <c r="F529" s="18"/>
      <c r="G529" s="6">
        <f t="shared" si="246"/>
        <v>0</v>
      </c>
      <c r="H529" s="19"/>
      <c r="I529" s="19"/>
      <c r="J529" s="19"/>
      <c r="K529" s="19"/>
      <c r="L529" s="48">
        <f t="shared" si="247"/>
        <v>0</v>
      </c>
      <c r="M529" s="19"/>
      <c r="N529" s="19"/>
      <c r="O529" s="19"/>
      <c r="P529" s="19"/>
      <c r="R529" s="9" t="str">
        <f t="shared" si="239"/>
        <v xml:space="preserve"> </v>
      </c>
      <c r="S529" s="9" t="str">
        <f t="shared" si="240"/>
        <v xml:space="preserve"> </v>
      </c>
      <c r="T529" s="50" t="s">
        <v>166</v>
      </c>
    </row>
    <row r="530" spans="1:20" ht="30" hidden="1" x14ac:dyDescent="0.25">
      <c r="A530" s="9" t="str">
        <f t="shared" si="237"/>
        <v>b</v>
      </c>
      <c r="B530" s="1"/>
      <c r="C530" s="8" t="s">
        <v>12</v>
      </c>
      <c r="D530" s="17"/>
      <c r="E530" s="17"/>
      <c r="F530" s="18"/>
      <c r="G530" s="6">
        <f t="shared" si="246"/>
        <v>0</v>
      </c>
      <c r="H530" s="19"/>
      <c r="I530" s="19"/>
      <c r="J530" s="19"/>
      <c r="K530" s="19"/>
      <c r="L530" s="48">
        <f t="shared" si="247"/>
        <v>0</v>
      </c>
      <c r="M530" s="19"/>
      <c r="N530" s="19"/>
      <c r="O530" s="19"/>
      <c r="P530" s="19"/>
      <c r="R530" s="9" t="str">
        <f t="shared" si="239"/>
        <v xml:space="preserve"> </v>
      </c>
      <c r="S530" s="9" t="str">
        <f t="shared" si="240"/>
        <v xml:space="preserve"> </v>
      </c>
      <c r="T530" s="50" t="s">
        <v>166</v>
      </c>
    </row>
    <row r="531" spans="1:20" hidden="1" x14ac:dyDescent="0.25">
      <c r="A531" s="9" t="str">
        <f t="shared" si="237"/>
        <v>b</v>
      </c>
      <c r="B531" s="1"/>
      <c r="C531" s="7" t="s">
        <v>13</v>
      </c>
      <c r="D531" s="17"/>
      <c r="E531" s="17"/>
      <c r="F531" s="18"/>
      <c r="G531" s="6">
        <f t="shared" si="246"/>
        <v>0</v>
      </c>
      <c r="H531" s="19"/>
      <c r="I531" s="19"/>
      <c r="J531" s="19"/>
      <c r="K531" s="19"/>
      <c r="L531" s="48">
        <f t="shared" si="247"/>
        <v>0</v>
      </c>
      <c r="M531" s="19"/>
      <c r="N531" s="19"/>
      <c r="O531" s="19"/>
      <c r="P531" s="19"/>
      <c r="R531" s="9" t="str">
        <f t="shared" si="239"/>
        <v xml:space="preserve"> </v>
      </c>
      <c r="S531" s="9" t="str">
        <f t="shared" si="240"/>
        <v xml:space="preserve"> </v>
      </c>
      <c r="T531" s="50" t="s">
        <v>166</v>
      </c>
    </row>
    <row r="532" spans="1:20" s="9" customFormat="1" ht="45" x14ac:dyDescent="0.25">
      <c r="A532" s="9" t="str">
        <f t="shared" si="237"/>
        <v>a</v>
      </c>
      <c r="B532" s="1" t="s">
        <v>110</v>
      </c>
      <c r="C532" s="5" t="s">
        <v>111</v>
      </c>
      <c r="D532" s="15">
        <f>D533+D542</f>
        <v>11200000</v>
      </c>
      <c r="E532" s="15">
        <f>E533+E542</f>
        <v>0</v>
      </c>
      <c r="F532" s="16">
        <f>F533+F542</f>
        <v>0</v>
      </c>
      <c r="G532" s="4">
        <f t="shared" si="246"/>
        <v>11200000</v>
      </c>
      <c r="H532" s="1">
        <f t="shared" ref="H532:P532" si="257">H533+H542</f>
        <v>3442500</v>
      </c>
      <c r="I532" s="1">
        <f t="shared" si="257"/>
        <v>2742500</v>
      </c>
      <c r="J532" s="1">
        <f t="shared" si="257"/>
        <v>3242500</v>
      </c>
      <c r="K532" s="1">
        <f t="shared" si="257"/>
        <v>1772500</v>
      </c>
      <c r="L532" s="47">
        <f t="shared" si="247"/>
        <v>0</v>
      </c>
      <c r="M532" s="1">
        <f t="shared" si="257"/>
        <v>0</v>
      </c>
      <c r="N532" s="1">
        <f t="shared" si="257"/>
        <v>0</v>
      </c>
      <c r="O532" s="1">
        <f t="shared" si="257"/>
        <v>0</v>
      </c>
      <c r="P532" s="1">
        <f t="shared" si="257"/>
        <v>0</v>
      </c>
      <c r="R532" s="9" t="str">
        <f t="shared" si="239"/>
        <v xml:space="preserve"> </v>
      </c>
      <c r="S532" s="9" t="str">
        <f t="shared" si="240"/>
        <v xml:space="preserve"> </v>
      </c>
      <c r="T532" s="50" t="s">
        <v>166</v>
      </c>
    </row>
    <row r="533" spans="1:20" x14ac:dyDescent="0.25">
      <c r="A533" s="9" t="str">
        <f t="shared" si="237"/>
        <v>a</v>
      </c>
      <c r="B533" s="1"/>
      <c r="C533" s="2" t="s">
        <v>4</v>
      </c>
      <c r="D533" s="17">
        <f>SUM(D534:D539)</f>
        <v>11200000</v>
      </c>
      <c r="E533" s="17">
        <f>SUM(E534:E539)</f>
        <v>0</v>
      </c>
      <c r="F533" s="18">
        <f>SUM(F534:F539)</f>
        <v>0</v>
      </c>
      <c r="G533" s="6">
        <f t="shared" si="246"/>
        <v>11200000</v>
      </c>
      <c r="H533" s="3">
        <f t="shared" ref="H533:P533" si="258">SUM(H534:H539)</f>
        <v>3442500</v>
      </c>
      <c r="I533" s="3">
        <f t="shared" si="258"/>
        <v>2742500</v>
      </c>
      <c r="J533" s="3">
        <f t="shared" si="258"/>
        <v>3242500</v>
      </c>
      <c r="K533" s="3">
        <f t="shared" si="258"/>
        <v>1772500</v>
      </c>
      <c r="L533" s="48">
        <f t="shared" si="247"/>
        <v>0</v>
      </c>
      <c r="M533" s="3">
        <f t="shared" si="258"/>
        <v>0</v>
      </c>
      <c r="N533" s="3">
        <f t="shared" si="258"/>
        <v>0</v>
      </c>
      <c r="O533" s="3">
        <f t="shared" si="258"/>
        <v>0</v>
      </c>
      <c r="P533" s="3">
        <f t="shared" si="258"/>
        <v>0</v>
      </c>
      <c r="R533" s="9" t="str">
        <f t="shared" si="239"/>
        <v xml:space="preserve"> </v>
      </c>
      <c r="S533" s="9" t="str">
        <f t="shared" si="240"/>
        <v xml:space="preserve"> </v>
      </c>
      <c r="T533" s="50" t="s">
        <v>166</v>
      </c>
    </row>
    <row r="534" spans="1:20" hidden="1" x14ac:dyDescent="0.25">
      <c r="A534" s="9" t="str">
        <f t="shared" si="237"/>
        <v>b</v>
      </c>
      <c r="B534" s="1"/>
      <c r="C534" s="7" t="s">
        <v>5</v>
      </c>
      <c r="D534" s="17"/>
      <c r="E534" s="17"/>
      <c r="F534" s="18"/>
      <c r="G534" s="6">
        <f t="shared" si="246"/>
        <v>0</v>
      </c>
      <c r="H534" s="19"/>
      <c r="I534" s="19"/>
      <c r="J534" s="19"/>
      <c r="K534" s="19"/>
      <c r="L534" s="48">
        <f t="shared" si="247"/>
        <v>0</v>
      </c>
      <c r="M534" s="19"/>
      <c r="N534" s="19"/>
      <c r="O534" s="19"/>
      <c r="P534" s="19"/>
      <c r="R534" s="9" t="str">
        <f t="shared" si="239"/>
        <v xml:space="preserve"> </v>
      </c>
      <c r="S534" s="9" t="str">
        <f t="shared" si="240"/>
        <v xml:space="preserve"> </v>
      </c>
      <c r="T534" s="50" t="s">
        <v>166</v>
      </c>
    </row>
    <row r="535" spans="1:20" x14ac:dyDescent="0.25">
      <c r="A535" s="9" t="str">
        <f t="shared" si="237"/>
        <v>a</v>
      </c>
      <c r="B535" s="1"/>
      <c r="C535" s="7" t="s">
        <v>6</v>
      </c>
      <c r="D535" s="17">
        <v>300000</v>
      </c>
      <c r="E535" s="17"/>
      <c r="F535" s="18"/>
      <c r="G535" s="6">
        <f t="shared" si="246"/>
        <v>300000</v>
      </c>
      <c r="H535" s="19">
        <v>75000</v>
      </c>
      <c r="I535" s="19">
        <v>75000</v>
      </c>
      <c r="J535" s="19">
        <v>75000</v>
      </c>
      <c r="K535" s="19">
        <v>75000</v>
      </c>
      <c r="L535" s="48">
        <f t="shared" si="247"/>
        <v>0</v>
      </c>
      <c r="M535" s="19"/>
      <c r="N535" s="19"/>
      <c r="O535" s="19"/>
      <c r="P535" s="19"/>
      <c r="R535" s="9" t="str">
        <f t="shared" si="239"/>
        <v xml:space="preserve"> </v>
      </c>
      <c r="S535" s="9" t="str">
        <f t="shared" si="240"/>
        <v xml:space="preserve"> </v>
      </c>
      <c r="T535" s="50" t="s">
        <v>166</v>
      </c>
    </row>
    <row r="536" spans="1:20" hidden="1" x14ac:dyDescent="0.25">
      <c r="A536" s="9" t="str">
        <f t="shared" si="237"/>
        <v>b</v>
      </c>
      <c r="B536" s="1"/>
      <c r="C536" s="7" t="s">
        <v>7</v>
      </c>
      <c r="D536" s="17"/>
      <c r="E536" s="17"/>
      <c r="F536" s="18"/>
      <c r="G536" s="6">
        <f t="shared" si="246"/>
        <v>0</v>
      </c>
      <c r="H536" s="19"/>
      <c r="I536" s="19"/>
      <c r="J536" s="19"/>
      <c r="K536" s="19"/>
      <c r="L536" s="48">
        <f t="shared" si="247"/>
        <v>0</v>
      </c>
      <c r="M536" s="19"/>
      <c r="N536" s="19"/>
      <c r="O536" s="19"/>
      <c r="P536" s="19"/>
      <c r="R536" s="9" t="str">
        <f t="shared" si="239"/>
        <v xml:space="preserve"> </v>
      </c>
      <c r="S536" s="9" t="str">
        <f t="shared" si="240"/>
        <v xml:space="preserve"> </v>
      </c>
      <c r="T536" s="50" t="s">
        <v>166</v>
      </c>
    </row>
    <row r="537" spans="1:20" hidden="1" x14ac:dyDescent="0.25">
      <c r="A537" s="9" t="str">
        <f t="shared" si="237"/>
        <v>b</v>
      </c>
      <c r="B537" s="1"/>
      <c r="C537" s="7" t="s">
        <v>8</v>
      </c>
      <c r="D537" s="17"/>
      <c r="E537" s="17"/>
      <c r="F537" s="18"/>
      <c r="G537" s="6">
        <f t="shared" si="246"/>
        <v>0</v>
      </c>
      <c r="H537" s="19"/>
      <c r="I537" s="19"/>
      <c r="J537" s="19"/>
      <c r="K537" s="19"/>
      <c r="L537" s="48">
        <f t="shared" si="247"/>
        <v>0</v>
      </c>
      <c r="M537" s="19"/>
      <c r="N537" s="19"/>
      <c r="O537" s="19"/>
      <c r="P537" s="19"/>
      <c r="R537" s="9" t="str">
        <f t="shared" si="239"/>
        <v xml:space="preserve"> </v>
      </c>
      <c r="S537" s="9" t="str">
        <f t="shared" si="240"/>
        <v xml:space="preserve"> </v>
      </c>
      <c r="T537" s="50" t="s">
        <v>166</v>
      </c>
    </row>
    <row r="538" spans="1:20" x14ac:dyDescent="0.25">
      <c r="A538" s="9" t="str">
        <f t="shared" si="237"/>
        <v>a</v>
      </c>
      <c r="B538" s="1"/>
      <c r="C538" s="7" t="s">
        <v>9</v>
      </c>
      <c r="D538" s="17">
        <v>10900000</v>
      </c>
      <c r="E538" s="17"/>
      <c r="F538" s="18"/>
      <c r="G538" s="6">
        <f t="shared" si="246"/>
        <v>10900000</v>
      </c>
      <c r="H538" s="19">
        <f>3442500-75000</f>
        <v>3367500</v>
      </c>
      <c r="I538" s="19">
        <f>2742500-75000</f>
        <v>2667500</v>
      </c>
      <c r="J538" s="19">
        <f>3242500-75000</f>
        <v>3167500</v>
      </c>
      <c r="K538" s="19">
        <f>1772500-75000</f>
        <v>1697500</v>
      </c>
      <c r="L538" s="48">
        <f t="shared" si="247"/>
        <v>0</v>
      </c>
      <c r="M538" s="19"/>
      <c r="N538" s="19"/>
      <c r="O538" s="19"/>
      <c r="P538" s="19"/>
      <c r="R538" s="9" t="str">
        <f t="shared" ref="R538:R579" si="259">IF(D538-G538=0," ","შეცდომა")</f>
        <v xml:space="preserve"> </v>
      </c>
      <c r="S538" s="9" t="str">
        <f t="shared" ref="S538:S579" si="260">IF(E538-L538=0," ","შეცდომა")</f>
        <v xml:space="preserve"> </v>
      </c>
      <c r="T538" s="50" t="s">
        <v>166</v>
      </c>
    </row>
    <row r="539" spans="1:20" hidden="1" x14ac:dyDescent="0.25">
      <c r="A539" s="9" t="str">
        <f t="shared" ref="A539:A580" si="261">IF(D539+E539&gt;0,"a","b")</f>
        <v>b</v>
      </c>
      <c r="B539" s="1"/>
      <c r="C539" s="7" t="s">
        <v>10</v>
      </c>
      <c r="D539" s="17">
        <f>SUM(D540:D541)</f>
        <v>0</v>
      </c>
      <c r="E539" s="17">
        <f>SUM(E540:E541)</f>
        <v>0</v>
      </c>
      <c r="F539" s="18">
        <f>SUM(F540:F541)</f>
        <v>0</v>
      </c>
      <c r="G539" s="6">
        <f t="shared" si="246"/>
        <v>0</v>
      </c>
      <c r="H539" s="3">
        <f t="shared" ref="H539:P539" si="262">SUM(H540:H541)</f>
        <v>0</v>
      </c>
      <c r="I539" s="3">
        <f t="shared" si="262"/>
        <v>0</v>
      </c>
      <c r="J539" s="3">
        <f t="shared" si="262"/>
        <v>0</v>
      </c>
      <c r="K539" s="3">
        <f t="shared" si="262"/>
        <v>0</v>
      </c>
      <c r="L539" s="48">
        <f t="shared" si="247"/>
        <v>0</v>
      </c>
      <c r="M539" s="3">
        <f t="shared" si="262"/>
        <v>0</v>
      </c>
      <c r="N539" s="3">
        <f t="shared" si="262"/>
        <v>0</v>
      </c>
      <c r="O539" s="3">
        <f t="shared" si="262"/>
        <v>0</v>
      </c>
      <c r="P539" s="3">
        <f t="shared" si="262"/>
        <v>0</v>
      </c>
      <c r="R539" s="9" t="str">
        <f t="shared" si="259"/>
        <v xml:space="preserve"> </v>
      </c>
      <c r="S539" s="9" t="str">
        <f t="shared" si="260"/>
        <v xml:space="preserve"> </v>
      </c>
      <c r="T539" s="50" t="s">
        <v>166</v>
      </c>
    </row>
    <row r="540" spans="1:20" ht="30" hidden="1" x14ac:dyDescent="0.25">
      <c r="A540" s="9" t="str">
        <f t="shared" si="261"/>
        <v>b</v>
      </c>
      <c r="B540" s="1"/>
      <c r="C540" s="8" t="s">
        <v>11</v>
      </c>
      <c r="D540" s="17"/>
      <c r="E540" s="17"/>
      <c r="F540" s="18"/>
      <c r="G540" s="6">
        <f t="shared" si="246"/>
        <v>0</v>
      </c>
      <c r="H540" s="19"/>
      <c r="I540" s="19"/>
      <c r="J540" s="19"/>
      <c r="K540" s="19"/>
      <c r="L540" s="48">
        <f t="shared" si="247"/>
        <v>0</v>
      </c>
      <c r="M540" s="19"/>
      <c r="N540" s="19"/>
      <c r="O540" s="19"/>
      <c r="P540" s="19"/>
      <c r="R540" s="9" t="str">
        <f t="shared" si="259"/>
        <v xml:space="preserve"> </v>
      </c>
      <c r="S540" s="9" t="str">
        <f t="shared" si="260"/>
        <v xml:space="preserve"> </v>
      </c>
      <c r="T540" s="50" t="s">
        <v>166</v>
      </c>
    </row>
    <row r="541" spans="1:20" ht="30" hidden="1" x14ac:dyDescent="0.25">
      <c r="A541" s="9" t="str">
        <f t="shared" si="261"/>
        <v>b</v>
      </c>
      <c r="B541" s="1"/>
      <c r="C541" s="8" t="s">
        <v>12</v>
      </c>
      <c r="D541" s="17"/>
      <c r="E541" s="17"/>
      <c r="F541" s="18"/>
      <c r="G541" s="6">
        <f t="shared" si="246"/>
        <v>0</v>
      </c>
      <c r="H541" s="19"/>
      <c r="I541" s="19"/>
      <c r="J541" s="19"/>
      <c r="K541" s="19"/>
      <c r="L541" s="48">
        <f t="shared" si="247"/>
        <v>0</v>
      </c>
      <c r="M541" s="19"/>
      <c r="N541" s="19"/>
      <c r="O541" s="19"/>
      <c r="P541" s="19"/>
      <c r="R541" s="9" t="str">
        <f t="shared" si="259"/>
        <v xml:space="preserve"> </v>
      </c>
      <c r="S541" s="9" t="str">
        <f t="shared" si="260"/>
        <v xml:space="preserve"> </v>
      </c>
      <c r="T541" s="50" t="s">
        <v>166</v>
      </c>
    </row>
    <row r="542" spans="1:20" hidden="1" x14ac:dyDescent="0.25">
      <c r="A542" s="9" t="str">
        <f t="shared" si="261"/>
        <v>b</v>
      </c>
      <c r="B542" s="1"/>
      <c r="C542" s="7" t="s">
        <v>13</v>
      </c>
      <c r="D542" s="17"/>
      <c r="E542" s="17"/>
      <c r="F542" s="18"/>
      <c r="G542" s="6">
        <f t="shared" si="246"/>
        <v>0</v>
      </c>
      <c r="H542" s="19"/>
      <c r="I542" s="19"/>
      <c r="J542" s="19"/>
      <c r="K542" s="19"/>
      <c r="L542" s="48">
        <f t="shared" si="247"/>
        <v>0</v>
      </c>
      <c r="M542" s="19"/>
      <c r="N542" s="19"/>
      <c r="O542" s="19"/>
      <c r="P542" s="19"/>
      <c r="R542" s="9" t="str">
        <f t="shared" si="259"/>
        <v xml:space="preserve"> </v>
      </c>
      <c r="S542" s="9" t="str">
        <f t="shared" si="260"/>
        <v xml:space="preserve"> </v>
      </c>
      <c r="T542" s="50" t="s">
        <v>166</v>
      </c>
    </row>
    <row r="543" spans="1:20" s="9" customFormat="1" ht="60" x14ac:dyDescent="0.25">
      <c r="A543" s="9" t="str">
        <f t="shared" si="261"/>
        <v>a</v>
      </c>
      <c r="B543" s="1" t="s">
        <v>112</v>
      </c>
      <c r="C543" s="5" t="s">
        <v>113</v>
      </c>
      <c r="D543" s="15">
        <f>D544+D553</f>
        <v>7264000</v>
      </c>
      <c r="E543" s="15">
        <f>E544+E553</f>
        <v>0</v>
      </c>
      <c r="F543" s="16">
        <f>F544+F553</f>
        <v>0</v>
      </c>
      <c r="G543" s="4">
        <f t="shared" ref="G543:G586" si="263">SUM(H543:K543)</f>
        <v>7264000</v>
      </c>
      <c r="H543" s="1">
        <f t="shared" ref="H543:P543" si="264">H544+H553</f>
        <v>1802300</v>
      </c>
      <c r="I543" s="1">
        <f t="shared" si="264"/>
        <v>1820390</v>
      </c>
      <c r="J543" s="1">
        <f t="shared" si="264"/>
        <v>1820655</v>
      </c>
      <c r="K543" s="1">
        <f t="shared" si="264"/>
        <v>1820655</v>
      </c>
      <c r="L543" s="47">
        <f t="shared" ref="L543:L586" si="265">SUM(M543:P543)</f>
        <v>0</v>
      </c>
      <c r="M543" s="1">
        <f t="shared" si="264"/>
        <v>0</v>
      </c>
      <c r="N543" s="1">
        <f t="shared" si="264"/>
        <v>0</v>
      </c>
      <c r="O543" s="1">
        <f t="shared" si="264"/>
        <v>0</v>
      </c>
      <c r="P543" s="1">
        <f t="shared" si="264"/>
        <v>0</v>
      </c>
      <c r="R543" s="9" t="str">
        <f t="shared" si="259"/>
        <v xml:space="preserve"> </v>
      </c>
      <c r="S543" s="9" t="str">
        <f t="shared" si="260"/>
        <v xml:space="preserve"> </v>
      </c>
      <c r="T543" s="50" t="s">
        <v>166</v>
      </c>
    </row>
    <row r="544" spans="1:20" x14ac:dyDescent="0.25">
      <c r="A544" s="9" t="str">
        <f t="shared" si="261"/>
        <v>a</v>
      </c>
      <c r="B544" s="1"/>
      <c r="C544" s="2" t="s">
        <v>4</v>
      </c>
      <c r="D544" s="17">
        <f>SUM(D545:D550)</f>
        <v>7264000</v>
      </c>
      <c r="E544" s="17">
        <f>SUM(E545:E550)</f>
        <v>0</v>
      </c>
      <c r="F544" s="18">
        <f>SUM(F545:F550)</f>
        <v>0</v>
      </c>
      <c r="G544" s="6">
        <f t="shared" si="263"/>
        <v>7264000</v>
      </c>
      <c r="H544" s="3">
        <f t="shared" ref="H544:P544" si="266">SUM(H545:H550)</f>
        <v>1802300</v>
      </c>
      <c r="I544" s="3">
        <f t="shared" si="266"/>
        <v>1820390</v>
      </c>
      <c r="J544" s="3">
        <f t="shared" si="266"/>
        <v>1820655</v>
      </c>
      <c r="K544" s="3">
        <f t="shared" si="266"/>
        <v>1820655</v>
      </c>
      <c r="L544" s="48">
        <f t="shared" si="265"/>
        <v>0</v>
      </c>
      <c r="M544" s="3">
        <f t="shared" si="266"/>
        <v>0</v>
      </c>
      <c r="N544" s="3">
        <f t="shared" si="266"/>
        <v>0</v>
      </c>
      <c r="O544" s="3">
        <f t="shared" si="266"/>
        <v>0</v>
      </c>
      <c r="P544" s="3">
        <f t="shared" si="266"/>
        <v>0</v>
      </c>
      <c r="R544" s="9" t="str">
        <f t="shared" si="259"/>
        <v xml:space="preserve"> </v>
      </c>
      <c r="S544" s="9" t="str">
        <f t="shared" si="260"/>
        <v xml:space="preserve"> </v>
      </c>
      <c r="T544" s="50" t="s">
        <v>166</v>
      </c>
    </row>
    <row r="545" spans="1:20" hidden="1" x14ac:dyDescent="0.25">
      <c r="A545" s="9" t="str">
        <f t="shared" si="261"/>
        <v>b</v>
      </c>
      <c r="B545" s="1"/>
      <c r="C545" s="7" t="s">
        <v>5</v>
      </c>
      <c r="D545" s="17"/>
      <c r="E545" s="17"/>
      <c r="F545" s="18"/>
      <c r="G545" s="6">
        <f t="shared" si="263"/>
        <v>0</v>
      </c>
      <c r="H545" s="19"/>
      <c r="I545" s="19"/>
      <c r="J545" s="19"/>
      <c r="K545" s="19"/>
      <c r="L545" s="48">
        <f t="shared" si="265"/>
        <v>0</v>
      </c>
      <c r="M545" s="19"/>
      <c r="N545" s="19"/>
      <c r="O545" s="19"/>
      <c r="P545" s="19"/>
      <c r="R545" s="9" t="str">
        <f t="shared" si="259"/>
        <v xml:space="preserve"> </v>
      </c>
      <c r="S545" s="9" t="str">
        <f t="shared" si="260"/>
        <v xml:space="preserve"> </v>
      </c>
      <c r="T545" s="50" t="s">
        <v>166</v>
      </c>
    </row>
    <row r="546" spans="1:20" hidden="1" x14ac:dyDescent="0.25">
      <c r="A546" s="9" t="str">
        <f t="shared" si="261"/>
        <v>b</v>
      </c>
      <c r="B546" s="1"/>
      <c r="C546" s="7" t="s">
        <v>6</v>
      </c>
      <c r="D546" s="17"/>
      <c r="E546" s="17"/>
      <c r="F546" s="18"/>
      <c r="G546" s="6">
        <f t="shared" si="263"/>
        <v>0</v>
      </c>
      <c r="H546" s="19"/>
      <c r="I546" s="19"/>
      <c r="J546" s="19"/>
      <c r="K546" s="19"/>
      <c r="L546" s="48">
        <f t="shared" si="265"/>
        <v>0</v>
      </c>
      <c r="M546" s="19"/>
      <c r="N546" s="19"/>
      <c r="O546" s="19"/>
      <c r="P546" s="19"/>
      <c r="R546" s="9" t="str">
        <f t="shared" si="259"/>
        <v xml:space="preserve"> </v>
      </c>
      <c r="S546" s="9" t="str">
        <f t="shared" si="260"/>
        <v xml:space="preserve"> </v>
      </c>
      <c r="T546" s="50" t="s">
        <v>166</v>
      </c>
    </row>
    <row r="547" spans="1:20" hidden="1" x14ac:dyDescent="0.25">
      <c r="A547" s="9" t="str">
        <f t="shared" si="261"/>
        <v>b</v>
      </c>
      <c r="B547" s="1"/>
      <c r="C547" s="7" t="s">
        <v>7</v>
      </c>
      <c r="D547" s="17"/>
      <c r="E547" s="17"/>
      <c r="F547" s="18"/>
      <c r="G547" s="6">
        <f t="shared" si="263"/>
        <v>0</v>
      </c>
      <c r="H547" s="19"/>
      <c r="I547" s="19"/>
      <c r="J547" s="19"/>
      <c r="K547" s="19"/>
      <c r="L547" s="48">
        <f t="shared" si="265"/>
        <v>0</v>
      </c>
      <c r="M547" s="19"/>
      <c r="N547" s="19"/>
      <c r="O547" s="19"/>
      <c r="P547" s="19"/>
      <c r="R547" s="9" t="str">
        <f t="shared" si="259"/>
        <v xml:space="preserve"> </v>
      </c>
      <c r="S547" s="9" t="str">
        <f t="shared" si="260"/>
        <v xml:space="preserve"> </v>
      </c>
      <c r="T547" s="50" t="s">
        <v>166</v>
      </c>
    </row>
    <row r="548" spans="1:20" hidden="1" x14ac:dyDescent="0.25">
      <c r="A548" s="9" t="str">
        <f t="shared" si="261"/>
        <v>b</v>
      </c>
      <c r="B548" s="1"/>
      <c r="C548" s="7" t="s">
        <v>8</v>
      </c>
      <c r="D548" s="17"/>
      <c r="E548" s="17"/>
      <c r="F548" s="18"/>
      <c r="G548" s="6">
        <f t="shared" si="263"/>
        <v>0</v>
      </c>
      <c r="H548" s="19"/>
      <c r="I548" s="19"/>
      <c r="J548" s="19"/>
      <c r="K548" s="19"/>
      <c r="L548" s="48">
        <f t="shared" si="265"/>
        <v>0</v>
      </c>
      <c r="M548" s="19"/>
      <c r="N548" s="19"/>
      <c r="O548" s="19"/>
      <c r="P548" s="19"/>
      <c r="R548" s="9" t="str">
        <f t="shared" si="259"/>
        <v xml:space="preserve"> </v>
      </c>
      <c r="S548" s="9" t="str">
        <f t="shared" si="260"/>
        <v xml:space="preserve"> </v>
      </c>
      <c r="T548" s="50" t="s">
        <v>166</v>
      </c>
    </row>
    <row r="549" spans="1:20" x14ac:dyDescent="0.25">
      <c r="A549" s="9" t="str">
        <f t="shared" si="261"/>
        <v>a</v>
      </c>
      <c r="B549" s="1"/>
      <c r="C549" s="7" t="s">
        <v>9</v>
      </c>
      <c r="D549" s="17">
        <v>7264000</v>
      </c>
      <c r="E549" s="17"/>
      <c r="F549" s="18"/>
      <c r="G549" s="6">
        <f t="shared" si="263"/>
        <v>7264000</v>
      </c>
      <c r="H549" s="19">
        <v>1802300</v>
      </c>
      <c r="I549" s="19">
        <v>1820390</v>
      </c>
      <c r="J549" s="19">
        <v>1820655</v>
      </c>
      <c r="K549" s="19">
        <v>1820655</v>
      </c>
      <c r="L549" s="48">
        <f t="shared" si="265"/>
        <v>0</v>
      </c>
      <c r="M549" s="19"/>
      <c r="N549" s="19"/>
      <c r="O549" s="19"/>
      <c r="P549" s="19"/>
      <c r="R549" s="9" t="str">
        <f t="shared" si="259"/>
        <v xml:space="preserve"> </v>
      </c>
      <c r="S549" s="9" t="str">
        <f t="shared" si="260"/>
        <v xml:space="preserve"> </v>
      </c>
      <c r="T549" s="50" t="s">
        <v>166</v>
      </c>
    </row>
    <row r="550" spans="1:20" hidden="1" x14ac:dyDescent="0.25">
      <c r="A550" s="9" t="str">
        <f t="shared" si="261"/>
        <v>b</v>
      </c>
      <c r="B550" s="1"/>
      <c r="C550" s="7" t="s">
        <v>10</v>
      </c>
      <c r="D550" s="17">
        <f>SUM(D551:D552)</f>
        <v>0</v>
      </c>
      <c r="E550" s="17">
        <f>SUM(E551:E552)</f>
        <v>0</v>
      </c>
      <c r="F550" s="18">
        <f>SUM(F551:F552)</f>
        <v>0</v>
      </c>
      <c r="G550" s="6">
        <f t="shared" si="263"/>
        <v>0</v>
      </c>
      <c r="H550" s="3">
        <f t="shared" ref="H550:P550" si="267">SUM(H551:H552)</f>
        <v>0</v>
      </c>
      <c r="I550" s="3">
        <f t="shared" si="267"/>
        <v>0</v>
      </c>
      <c r="J550" s="3">
        <f t="shared" si="267"/>
        <v>0</v>
      </c>
      <c r="K550" s="3">
        <f t="shared" si="267"/>
        <v>0</v>
      </c>
      <c r="L550" s="48">
        <f t="shared" si="265"/>
        <v>0</v>
      </c>
      <c r="M550" s="3">
        <f t="shared" si="267"/>
        <v>0</v>
      </c>
      <c r="N550" s="3">
        <f t="shared" si="267"/>
        <v>0</v>
      </c>
      <c r="O550" s="3">
        <f t="shared" si="267"/>
        <v>0</v>
      </c>
      <c r="P550" s="3">
        <f t="shared" si="267"/>
        <v>0</v>
      </c>
      <c r="R550" s="9" t="str">
        <f t="shared" si="259"/>
        <v xml:space="preserve"> </v>
      </c>
      <c r="S550" s="9" t="str">
        <f t="shared" si="260"/>
        <v xml:space="preserve"> </v>
      </c>
      <c r="T550" s="50" t="s">
        <v>166</v>
      </c>
    </row>
    <row r="551" spans="1:20" ht="30" hidden="1" x14ac:dyDescent="0.25">
      <c r="A551" s="9" t="str">
        <f t="shared" si="261"/>
        <v>b</v>
      </c>
      <c r="B551" s="1"/>
      <c r="C551" s="8" t="s">
        <v>11</v>
      </c>
      <c r="D551" s="17"/>
      <c r="E551" s="17"/>
      <c r="F551" s="18"/>
      <c r="G551" s="6">
        <f t="shared" si="263"/>
        <v>0</v>
      </c>
      <c r="H551" s="19"/>
      <c r="I551" s="19"/>
      <c r="J551" s="19"/>
      <c r="K551" s="19"/>
      <c r="L551" s="48">
        <f t="shared" si="265"/>
        <v>0</v>
      </c>
      <c r="M551" s="19"/>
      <c r="N551" s="19"/>
      <c r="O551" s="19"/>
      <c r="P551" s="19"/>
      <c r="R551" s="9" t="str">
        <f t="shared" si="259"/>
        <v xml:space="preserve"> </v>
      </c>
      <c r="S551" s="9" t="str">
        <f t="shared" si="260"/>
        <v xml:space="preserve"> </v>
      </c>
      <c r="T551" s="50" t="s">
        <v>166</v>
      </c>
    </row>
    <row r="552" spans="1:20" ht="30" hidden="1" x14ac:dyDescent="0.25">
      <c r="A552" s="9" t="str">
        <f t="shared" si="261"/>
        <v>b</v>
      </c>
      <c r="B552" s="1"/>
      <c r="C552" s="8" t="s">
        <v>12</v>
      </c>
      <c r="D552" s="17"/>
      <c r="E552" s="17"/>
      <c r="F552" s="18"/>
      <c r="G552" s="6">
        <f t="shared" si="263"/>
        <v>0</v>
      </c>
      <c r="H552" s="19"/>
      <c r="I552" s="19"/>
      <c r="J552" s="19"/>
      <c r="K552" s="19"/>
      <c r="L552" s="48">
        <f t="shared" si="265"/>
        <v>0</v>
      </c>
      <c r="M552" s="19"/>
      <c r="N552" s="19"/>
      <c r="O552" s="19"/>
      <c r="P552" s="19"/>
      <c r="R552" s="9" t="str">
        <f t="shared" si="259"/>
        <v xml:space="preserve"> </v>
      </c>
      <c r="S552" s="9" t="str">
        <f t="shared" si="260"/>
        <v xml:space="preserve"> </v>
      </c>
      <c r="T552" s="50" t="s">
        <v>166</v>
      </c>
    </row>
    <row r="553" spans="1:20" hidden="1" x14ac:dyDescent="0.25">
      <c r="A553" s="9" t="str">
        <f t="shared" si="261"/>
        <v>b</v>
      </c>
      <c r="B553" s="1"/>
      <c r="C553" s="7" t="s">
        <v>13</v>
      </c>
      <c r="D553" s="17"/>
      <c r="E553" s="17"/>
      <c r="F553" s="18"/>
      <c r="G553" s="6">
        <f t="shared" si="263"/>
        <v>0</v>
      </c>
      <c r="H553" s="19"/>
      <c r="I553" s="19"/>
      <c r="J553" s="19"/>
      <c r="K553" s="19"/>
      <c r="L553" s="48">
        <f t="shared" si="265"/>
        <v>0</v>
      </c>
      <c r="M553" s="19"/>
      <c r="N553" s="19"/>
      <c r="O553" s="19"/>
      <c r="P553" s="19"/>
      <c r="R553" s="9" t="str">
        <f t="shared" si="259"/>
        <v xml:space="preserve"> </v>
      </c>
      <c r="S553" s="9" t="str">
        <f t="shared" si="260"/>
        <v xml:space="preserve"> </v>
      </c>
      <c r="T553" s="50" t="s">
        <v>166</v>
      </c>
    </row>
    <row r="554" spans="1:20" s="9" customFormat="1" x14ac:dyDescent="0.25">
      <c r="A554" s="9" t="str">
        <f t="shared" si="261"/>
        <v>a</v>
      </c>
      <c r="B554" s="1" t="s">
        <v>114</v>
      </c>
      <c r="C554" s="5" t="s">
        <v>115</v>
      </c>
      <c r="D554" s="15">
        <f>D555+D564</f>
        <v>20000000</v>
      </c>
      <c r="E554" s="15">
        <f>E555+E564</f>
        <v>0</v>
      </c>
      <c r="F554" s="16">
        <f>F555+F564</f>
        <v>0</v>
      </c>
      <c r="G554" s="4">
        <f t="shared" si="263"/>
        <v>20000000</v>
      </c>
      <c r="H554" s="1">
        <f t="shared" ref="H554:P554" si="268">H555+H564</f>
        <v>6776250</v>
      </c>
      <c r="I554" s="1">
        <f t="shared" si="268"/>
        <v>4471250</v>
      </c>
      <c r="J554" s="1">
        <f t="shared" si="268"/>
        <v>4376250</v>
      </c>
      <c r="K554" s="1">
        <f t="shared" si="268"/>
        <v>4376250</v>
      </c>
      <c r="L554" s="47">
        <f t="shared" si="265"/>
        <v>0</v>
      </c>
      <c r="M554" s="1">
        <f t="shared" si="268"/>
        <v>0</v>
      </c>
      <c r="N554" s="1">
        <f t="shared" si="268"/>
        <v>0</v>
      </c>
      <c r="O554" s="1">
        <f t="shared" si="268"/>
        <v>0</v>
      </c>
      <c r="P554" s="1">
        <f t="shared" si="268"/>
        <v>0</v>
      </c>
      <c r="R554" s="9" t="str">
        <f t="shared" si="259"/>
        <v xml:space="preserve"> </v>
      </c>
      <c r="S554" s="9" t="str">
        <f t="shared" si="260"/>
        <v xml:space="preserve"> </v>
      </c>
      <c r="T554" s="50" t="s">
        <v>166</v>
      </c>
    </row>
    <row r="555" spans="1:20" x14ac:dyDescent="0.25">
      <c r="A555" s="9" t="str">
        <f t="shared" si="261"/>
        <v>a</v>
      </c>
      <c r="B555" s="1"/>
      <c r="C555" s="2" t="s">
        <v>4</v>
      </c>
      <c r="D555" s="17">
        <f>SUM(D556:D561)</f>
        <v>20000000</v>
      </c>
      <c r="E555" s="17">
        <f>SUM(E556:E561)</f>
        <v>0</v>
      </c>
      <c r="F555" s="18">
        <f>SUM(F556:F561)</f>
        <v>0</v>
      </c>
      <c r="G555" s="6">
        <f t="shared" si="263"/>
        <v>20000000</v>
      </c>
      <c r="H555" s="3">
        <f t="shared" ref="H555:P555" si="269">SUM(H556:H561)</f>
        <v>6776250</v>
      </c>
      <c r="I555" s="3">
        <f t="shared" si="269"/>
        <v>4471250</v>
      </c>
      <c r="J555" s="3">
        <f t="shared" si="269"/>
        <v>4376250</v>
      </c>
      <c r="K555" s="3">
        <f t="shared" si="269"/>
        <v>4376250</v>
      </c>
      <c r="L555" s="48">
        <f t="shared" si="265"/>
        <v>0</v>
      </c>
      <c r="M555" s="3">
        <f t="shared" si="269"/>
        <v>0</v>
      </c>
      <c r="N555" s="3">
        <f t="shared" si="269"/>
        <v>0</v>
      </c>
      <c r="O555" s="3">
        <f t="shared" si="269"/>
        <v>0</v>
      </c>
      <c r="P555" s="3">
        <f t="shared" si="269"/>
        <v>0</v>
      </c>
      <c r="R555" s="9" t="str">
        <f t="shared" si="259"/>
        <v xml:space="preserve"> </v>
      </c>
      <c r="S555" s="9" t="str">
        <f t="shared" si="260"/>
        <v xml:space="preserve"> </v>
      </c>
      <c r="T555" s="50" t="s">
        <v>166</v>
      </c>
    </row>
    <row r="556" spans="1:20" hidden="1" x14ac:dyDescent="0.25">
      <c r="A556" s="9" t="str">
        <f t="shared" si="261"/>
        <v>b</v>
      </c>
      <c r="B556" s="1"/>
      <c r="C556" s="7" t="s">
        <v>5</v>
      </c>
      <c r="D556" s="17"/>
      <c r="E556" s="17"/>
      <c r="F556" s="18"/>
      <c r="G556" s="6">
        <f t="shared" si="263"/>
        <v>0</v>
      </c>
      <c r="H556" s="19"/>
      <c r="I556" s="19"/>
      <c r="J556" s="19"/>
      <c r="K556" s="19"/>
      <c r="L556" s="48">
        <f t="shared" si="265"/>
        <v>0</v>
      </c>
      <c r="M556" s="19"/>
      <c r="N556" s="19"/>
      <c r="O556" s="19"/>
      <c r="P556" s="19"/>
      <c r="R556" s="9" t="str">
        <f t="shared" si="259"/>
        <v xml:space="preserve"> </v>
      </c>
      <c r="S556" s="9" t="str">
        <f t="shared" si="260"/>
        <v xml:space="preserve"> </v>
      </c>
      <c r="T556" s="50" t="s">
        <v>166</v>
      </c>
    </row>
    <row r="557" spans="1:20" hidden="1" x14ac:dyDescent="0.25">
      <c r="A557" s="9" t="str">
        <f t="shared" si="261"/>
        <v>b</v>
      </c>
      <c r="B557" s="1"/>
      <c r="C557" s="7" t="s">
        <v>6</v>
      </c>
      <c r="D557" s="17"/>
      <c r="E557" s="17"/>
      <c r="F557" s="18"/>
      <c r="G557" s="6">
        <f t="shared" si="263"/>
        <v>0</v>
      </c>
      <c r="H557" s="19"/>
      <c r="I557" s="19"/>
      <c r="J557" s="19"/>
      <c r="K557" s="19"/>
      <c r="L557" s="48">
        <f t="shared" si="265"/>
        <v>0</v>
      </c>
      <c r="M557" s="19"/>
      <c r="N557" s="19"/>
      <c r="O557" s="19"/>
      <c r="P557" s="19"/>
      <c r="R557" s="9" t="str">
        <f t="shared" si="259"/>
        <v xml:space="preserve"> </v>
      </c>
      <c r="S557" s="9" t="str">
        <f t="shared" si="260"/>
        <v xml:space="preserve"> </v>
      </c>
      <c r="T557" s="50" t="s">
        <v>166</v>
      </c>
    </row>
    <row r="558" spans="1:20" hidden="1" x14ac:dyDescent="0.25">
      <c r="A558" s="9" t="str">
        <f t="shared" si="261"/>
        <v>b</v>
      </c>
      <c r="B558" s="1"/>
      <c r="C558" s="7" t="s">
        <v>7</v>
      </c>
      <c r="D558" s="17"/>
      <c r="E558" s="17"/>
      <c r="F558" s="18"/>
      <c r="G558" s="6">
        <f t="shared" si="263"/>
        <v>0</v>
      </c>
      <c r="H558" s="19"/>
      <c r="I558" s="19"/>
      <c r="J558" s="19"/>
      <c r="K558" s="19"/>
      <c r="L558" s="48">
        <f t="shared" si="265"/>
        <v>0</v>
      </c>
      <c r="M558" s="19"/>
      <c r="N558" s="19"/>
      <c r="O558" s="19"/>
      <c r="P558" s="19"/>
      <c r="R558" s="9" t="str">
        <f t="shared" si="259"/>
        <v xml:space="preserve"> </v>
      </c>
      <c r="S558" s="9" t="str">
        <f t="shared" si="260"/>
        <v xml:space="preserve"> </v>
      </c>
      <c r="T558" s="50" t="s">
        <v>166</v>
      </c>
    </row>
    <row r="559" spans="1:20" hidden="1" x14ac:dyDescent="0.25">
      <c r="A559" s="9" t="str">
        <f t="shared" si="261"/>
        <v>b</v>
      </c>
      <c r="B559" s="1"/>
      <c r="C559" s="7" t="s">
        <v>8</v>
      </c>
      <c r="D559" s="17"/>
      <c r="E559" s="17"/>
      <c r="F559" s="18"/>
      <c r="G559" s="6">
        <f t="shared" si="263"/>
        <v>0</v>
      </c>
      <c r="H559" s="19"/>
      <c r="I559" s="19"/>
      <c r="J559" s="19"/>
      <c r="K559" s="19"/>
      <c r="L559" s="48">
        <f t="shared" si="265"/>
        <v>0</v>
      </c>
      <c r="M559" s="19"/>
      <c r="N559" s="19"/>
      <c r="O559" s="19"/>
      <c r="P559" s="19"/>
      <c r="R559" s="9" t="str">
        <f t="shared" si="259"/>
        <v xml:space="preserve"> </v>
      </c>
      <c r="S559" s="9" t="str">
        <f t="shared" si="260"/>
        <v xml:space="preserve"> </v>
      </c>
      <c r="T559" s="50" t="s">
        <v>166</v>
      </c>
    </row>
    <row r="560" spans="1:20" x14ac:dyDescent="0.25">
      <c r="A560" s="9" t="str">
        <f t="shared" si="261"/>
        <v>a</v>
      </c>
      <c r="B560" s="1"/>
      <c r="C560" s="7" t="s">
        <v>9</v>
      </c>
      <c r="D560" s="17">
        <v>20000000</v>
      </c>
      <c r="E560" s="17"/>
      <c r="F560" s="18"/>
      <c r="G560" s="6">
        <f t="shared" si="263"/>
        <v>20000000</v>
      </c>
      <c r="H560" s="19">
        <v>6776250</v>
      </c>
      <c r="I560" s="19">
        <v>4471250</v>
      </c>
      <c r="J560" s="19">
        <v>4376250</v>
      </c>
      <c r="K560" s="19">
        <v>4376250</v>
      </c>
      <c r="L560" s="48">
        <f t="shared" si="265"/>
        <v>0</v>
      </c>
      <c r="M560" s="19"/>
      <c r="N560" s="19"/>
      <c r="O560" s="19"/>
      <c r="P560" s="19"/>
      <c r="R560" s="9" t="str">
        <f t="shared" si="259"/>
        <v xml:space="preserve"> </v>
      </c>
      <c r="S560" s="9" t="str">
        <f t="shared" si="260"/>
        <v xml:space="preserve"> </v>
      </c>
      <c r="T560" s="50" t="s">
        <v>166</v>
      </c>
    </row>
    <row r="561" spans="1:20" hidden="1" x14ac:dyDescent="0.25">
      <c r="A561" s="9" t="str">
        <f t="shared" si="261"/>
        <v>b</v>
      </c>
      <c r="B561" s="1"/>
      <c r="C561" s="7" t="s">
        <v>10</v>
      </c>
      <c r="D561" s="17">
        <f>SUM(D562:D563)</f>
        <v>0</v>
      </c>
      <c r="E561" s="17">
        <f>SUM(E562:E563)</f>
        <v>0</v>
      </c>
      <c r="F561" s="18">
        <f>SUM(F562:F563)</f>
        <v>0</v>
      </c>
      <c r="G561" s="6">
        <f t="shared" si="263"/>
        <v>0</v>
      </c>
      <c r="H561" s="3">
        <f t="shared" ref="H561:P561" si="270">SUM(H562:H563)</f>
        <v>0</v>
      </c>
      <c r="I561" s="3">
        <f t="shared" si="270"/>
        <v>0</v>
      </c>
      <c r="J561" s="3">
        <f t="shared" si="270"/>
        <v>0</v>
      </c>
      <c r="K561" s="3">
        <f t="shared" si="270"/>
        <v>0</v>
      </c>
      <c r="L561" s="48">
        <f t="shared" si="265"/>
        <v>0</v>
      </c>
      <c r="M561" s="3">
        <f t="shared" si="270"/>
        <v>0</v>
      </c>
      <c r="N561" s="3">
        <f t="shared" si="270"/>
        <v>0</v>
      </c>
      <c r="O561" s="3">
        <f t="shared" si="270"/>
        <v>0</v>
      </c>
      <c r="P561" s="3">
        <f t="shared" si="270"/>
        <v>0</v>
      </c>
      <c r="R561" s="9" t="str">
        <f t="shared" si="259"/>
        <v xml:space="preserve"> </v>
      </c>
      <c r="S561" s="9" t="str">
        <f t="shared" si="260"/>
        <v xml:space="preserve"> </v>
      </c>
      <c r="T561" s="50" t="s">
        <v>166</v>
      </c>
    </row>
    <row r="562" spans="1:20" ht="30" hidden="1" x14ac:dyDescent="0.25">
      <c r="A562" s="9" t="str">
        <f t="shared" si="261"/>
        <v>b</v>
      </c>
      <c r="B562" s="1"/>
      <c r="C562" s="8" t="s">
        <v>11</v>
      </c>
      <c r="D562" s="17"/>
      <c r="E562" s="17"/>
      <c r="F562" s="18"/>
      <c r="G562" s="6">
        <f t="shared" si="263"/>
        <v>0</v>
      </c>
      <c r="H562" s="19"/>
      <c r="I562" s="19"/>
      <c r="J562" s="19"/>
      <c r="K562" s="19"/>
      <c r="L562" s="48">
        <f t="shared" si="265"/>
        <v>0</v>
      </c>
      <c r="M562" s="19"/>
      <c r="N562" s="19"/>
      <c r="O562" s="19"/>
      <c r="P562" s="19"/>
      <c r="R562" s="9" t="str">
        <f t="shared" si="259"/>
        <v xml:space="preserve"> </v>
      </c>
      <c r="S562" s="9" t="str">
        <f t="shared" si="260"/>
        <v xml:space="preserve"> </v>
      </c>
      <c r="T562" s="50" t="s">
        <v>166</v>
      </c>
    </row>
    <row r="563" spans="1:20" ht="30" hidden="1" x14ac:dyDescent="0.25">
      <c r="A563" s="9" t="str">
        <f t="shared" si="261"/>
        <v>b</v>
      </c>
      <c r="B563" s="1"/>
      <c r="C563" s="8" t="s">
        <v>12</v>
      </c>
      <c r="D563" s="17"/>
      <c r="E563" s="17"/>
      <c r="F563" s="18"/>
      <c r="G563" s="6">
        <f t="shared" si="263"/>
        <v>0</v>
      </c>
      <c r="H563" s="19"/>
      <c r="I563" s="19"/>
      <c r="J563" s="19"/>
      <c r="K563" s="19"/>
      <c r="L563" s="48">
        <f t="shared" si="265"/>
        <v>0</v>
      </c>
      <c r="M563" s="19"/>
      <c r="N563" s="19"/>
      <c r="O563" s="19"/>
      <c r="P563" s="19"/>
      <c r="R563" s="9" t="str">
        <f t="shared" si="259"/>
        <v xml:space="preserve"> </v>
      </c>
      <c r="S563" s="9" t="str">
        <f t="shared" si="260"/>
        <v xml:space="preserve"> </v>
      </c>
      <c r="T563" s="50" t="s">
        <v>166</v>
      </c>
    </row>
    <row r="564" spans="1:20" hidden="1" x14ac:dyDescent="0.25">
      <c r="A564" s="9" t="str">
        <f t="shared" si="261"/>
        <v>b</v>
      </c>
      <c r="B564" s="1"/>
      <c r="C564" s="7" t="s">
        <v>13</v>
      </c>
      <c r="D564" s="17"/>
      <c r="E564" s="17"/>
      <c r="F564" s="18"/>
      <c r="G564" s="6">
        <f t="shared" si="263"/>
        <v>0</v>
      </c>
      <c r="H564" s="19"/>
      <c r="I564" s="19"/>
      <c r="J564" s="19"/>
      <c r="K564" s="19"/>
      <c r="L564" s="48">
        <f t="shared" si="265"/>
        <v>0</v>
      </c>
      <c r="M564" s="19"/>
      <c r="N564" s="19"/>
      <c r="O564" s="19"/>
      <c r="P564" s="19"/>
      <c r="R564" s="9" t="str">
        <f t="shared" si="259"/>
        <v xml:space="preserve"> </v>
      </c>
      <c r="S564" s="9" t="str">
        <f t="shared" si="260"/>
        <v xml:space="preserve"> </v>
      </c>
      <c r="T564" s="50" t="s">
        <v>166</v>
      </c>
    </row>
    <row r="565" spans="1:20" s="9" customFormat="1" ht="30" x14ac:dyDescent="0.25">
      <c r="A565" s="9" t="str">
        <f t="shared" si="261"/>
        <v>a</v>
      </c>
      <c r="B565" s="1" t="s">
        <v>116</v>
      </c>
      <c r="C565" s="5" t="s">
        <v>117</v>
      </c>
      <c r="D565" s="15">
        <f>D566+D575</f>
        <v>1000000</v>
      </c>
      <c r="E565" s="15">
        <f>E566+E575</f>
        <v>0</v>
      </c>
      <c r="F565" s="16">
        <f>F566+F575</f>
        <v>0</v>
      </c>
      <c r="G565" s="4">
        <f t="shared" si="263"/>
        <v>1000000</v>
      </c>
      <c r="H565" s="1">
        <f t="shared" ref="H565:P565" si="271">H566+H575</f>
        <v>185000</v>
      </c>
      <c r="I565" s="1">
        <f t="shared" si="271"/>
        <v>315000</v>
      </c>
      <c r="J565" s="1">
        <f t="shared" si="271"/>
        <v>185000</v>
      </c>
      <c r="K565" s="1">
        <f t="shared" si="271"/>
        <v>315000</v>
      </c>
      <c r="L565" s="47">
        <f t="shared" si="265"/>
        <v>0</v>
      </c>
      <c r="M565" s="1">
        <f t="shared" si="271"/>
        <v>0</v>
      </c>
      <c r="N565" s="1">
        <f t="shared" si="271"/>
        <v>0</v>
      </c>
      <c r="O565" s="1">
        <f t="shared" si="271"/>
        <v>0</v>
      </c>
      <c r="P565" s="1">
        <f t="shared" si="271"/>
        <v>0</v>
      </c>
      <c r="R565" s="9" t="str">
        <f t="shared" si="259"/>
        <v xml:space="preserve"> </v>
      </c>
      <c r="S565" s="9" t="str">
        <f t="shared" si="260"/>
        <v xml:space="preserve"> </v>
      </c>
      <c r="T565" s="50" t="s">
        <v>166</v>
      </c>
    </row>
    <row r="566" spans="1:20" x14ac:dyDescent="0.25">
      <c r="A566" s="9" t="str">
        <f t="shared" si="261"/>
        <v>a</v>
      </c>
      <c r="B566" s="1"/>
      <c r="C566" s="2" t="s">
        <v>4</v>
      </c>
      <c r="D566" s="17">
        <f>SUM(D567:D572)</f>
        <v>1000000</v>
      </c>
      <c r="E566" s="17">
        <f>SUM(E567:E572)</f>
        <v>0</v>
      </c>
      <c r="F566" s="18">
        <f>SUM(F567:F572)</f>
        <v>0</v>
      </c>
      <c r="G566" s="6">
        <f t="shared" si="263"/>
        <v>1000000</v>
      </c>
      <c r="H566" s="3">
        <f t="shared" ref="H566:P566" si="272">SUM(H567:H572)</f>
        <v>185000</v>
      </c>
      <c r="I566" s="3">
        <f t="shared" si="272"/>
        <v>315000</v>
      </c>
      <c r="J566" s="3">
        <f t="shared" si="272"/>
        <v>185000</v>
      </c>
      <c r="K566" s="3">
        <f t="shared" si="272"/>
        <v>315000</v>
      </c>
      <c r="L566" s="48">
        <f t="shared" si="265"/>
        <v>0</v>
      </c>
      <c r="M566" s="3">
        <f t="shared" si="272"/>
        <v>0</v>
      </c>
      <c r="N566" s="3">
        <f t="shared" si="272"/>
        <v>0</v>
      </c>
      <c r="O566" s="3">
        <f t="shared" si="272"/>
        <v>0</v>
      </c>
      <c r="P566" s="3">
        <f t="shared" si="272"/>
        <v>0</v>
      </c>
      <c r="R566" s="9" t="str">
        <f t="shared" si="259"/>
        <v xml:space="preserve"> </v>
      </c>
      <c r="S566" s="9" t="str">
        <f t="shared" si="260"/>
        <v xml:space="preserve"> </v>
      </c>
      <c r="T566" s="50" t="s">
        <v>166</v>
      </c>
    </row>
    <row r="567" spans="1:20" hidden="1" x14ac:dyDescent="0.25">
      <c r="A567" s="9" t="str">
        <f t="shared" si="261"/>
        <v>b</v>
      </c>
      <c r="B567" s="1"/>
      <c r="C567" s="7" t="s">
        <v>5</v>
      </c>
      <c r="D567" s="17"/>
      <c r="E567" s="17"/>
      <c r="F567" s="18"/>
      <c r="G567" s="6">
        <f t="shared" si="263"/>
        <v>0</v>
      </c>
      <c r="H567" s="19"/>
      <c r="I567" s="19"/>
      <c r="J567" s="19"/>
      <c r="K567" s="19"/>
      <c r="L567" s="48">
        <f t="shared" si="265"/>
        <v>0</v>
      </c>
      <c r="M567" s="19"/>
      <c r="N567" s="19"/>
      <c r="O567" s="19"/>
      <c r="P567" s="19"/>
      <c r="R567" s="9" t="str">
        <f t="shared" si="259"/>
        <v xml:space="preserve"> </v>
      </c>
      <c r="S567" s="9" t="str">
        <f t="shared" si="260"/>
        <v xml:space="preserve"> </v>
      </c>
      <c r="T567" s="50" t="s">
        <v>166</v>
      </c>
    </row>
    <row r="568" spans="1:20" x14ac:dyDescent="0.25">
      <c r="A568" s="9" t="str">
        <f t="shared" si="261"/>
        <v>a</v>
      </c>
      <c r="B568" s="1"/>
      <c r="C568" s="7" t="s">
        <v>6</v>
      </c>
      <c r="D568" s="17">
        <v>1000000</v>
      </c>
      <c r="E568" s="17"/>
      <c r="F568" s="18"/>
      <c r="G568" s="6">
        <f t="shared" si="263"/>
        <v>1000000</v>
      </c>
      <c r="H568" s="19">
        <v>185000</v>
      </c>
      <c r="I568" s="19">
        <v>315000</v>
      </c>
      <c r="J568" s="19">
        <v>185000</v>
      </c>
      <c r="K568" s="19">
        <v>315000</v>
      </c>
      <c r="L568" s="48">
        <f t="shared" si="265"/>
        <v>0</v>
      </c>
      <c r="M568" s="19"/>
      <c r="N568" s="19"/>
      <c r="O568" s="19"/>
      <c r="P568" s="19"/>
      <c r="R568" s="9" t="str">
        <f t="shared" si="259"/>
        <v xml:space="preserve"> </v>
      </c>
      <c r="S568" s="9" t="str">
        <f t="shared" si="260"/>
        <v xml:space="preserve"> </v>
      </c>
      <c r="T568" s="50" t="s">
        <v>166</v>
      </c>
    </row>
    <row r="569" spans="1:20" hidden="1" x14ac:dyDescent="0.25">
      <c r="A569" s="9" t="str">
        <f t="shared" si="261"/>
        <v>b</v>
      </c>
      <c r="B569" s="1"/>
      <c r="C569" s="7" t="s">
        <v>7</v>
      </c>
      <c r="D569" s="17"/>
      <c r="E569" s="17"/>
      <c r="F569" s="18"/>
      <c r="G569" s="6">
        <f t="shared" si="263"/>
        <v>0</v>
      </c>
      <c r="H569" s="19"/>
      <c r="I569" s="19"/>
      <c r="J569" s="19"/>
      <c r="K569" s="19"/>
      <c r="L569" s="48">
        <f t="shared" si="265"/>
        <v>0</v>
      </c>
      <c r="M569" s="19"/>
      <c r="N569" s="19"/>
      <c r="O569" s="19"/>
      <c r="P569" s="19"/>
      <c r="R569" s="9" t="str">
        <f t="shared" si="259"/>
        <v xml:space="preserve"> </v>
      </c>
      <c r="S569" s="9" t="str">
        <f t="shared" si="260"/>
        <v xml:space="preserve"> </v>
      </c>
      <c r="T569" s="50" t="s">
        <v>166</v>
      </c>
    </row>
    <row r="570" spans="1:20" hidden="1" x14ac:dyDescent="0.25">
      <c r="A570" s="9" t="str">
        <f t="shared" si="261"/>
        <v>b</v>
      </c>
      <c r="B570" s="1"/>
      <c r="C570" s="7" t="s">
        <v>8</v>
      </c>
      <c r="D570" s="17"/>
      <c r="E570" s="17"/>
      <c r="F570" s="18"/>
      <c r="G570" s="6">
        <f t="shared" si="263"/>
        <v>0</v>
      </c>
      <c r="H570" s="19"/>
      <c r="I570" s="19"/>
      <c r="J570" s="19"/>
      <c r="K570" s="19"/>
      <c r="L570" s="48">
        <f t="shared" si="265"/>
        <v>0</v>
      </c>
      <c r="M570" s="19"/>
      <c r="N570" s="19"/>
      <c r="O570" s="19"/>
      <c r="P570" s="19"/>
      <c r="R570" s="9" t="str">
        <f t="shared" si="259"/>
        <v xml:space="preserve"> </v>
      </c>
      <c r="S570" s="9" t="str">
        <f t="shared" si="260"/>
        <v xml:space="preserve"> </v>
      </c>
      <c r="T570" s="50" t="s">
        <v>166</v>
      </c>
    </row>
    <row r="571" spans="1:20" hidden="1" x14ac:dyDescent="0.25">
      <c r="A571" s="9" t="str">
        <f t="shared" si="261"/>
        <v>b</v>
      </c>
      <c r="B571" s="1"/>
      <c r="C571" s="7" t="s">
        <v>9</v>
      </c>
      <c r="D571" s="17"/>
      <c r="E571" s="17"/>
      <c r="F571" s="18"/>
      <c r="G571" s="6">
        <f t="shared" si="263"/>
        <v>0</v>
      </c>
      <c r="H571" s="19"/>
      <c r="I571" s="19"/>
      <c r="J571" s="19"/>
      <c r="K571" s="19"/>
      <c r="L571" s="48">
        <f t="shared" si="265"/>
        <v>0</v>
      </c>
      <c r="M571" s="19"/>
      <c r="N571" s="19"/>
      <c r="O571" s="19"/>
      <c r="P571" s="19"/>
      <c r="R571" s="9" t="str">
        <f t="shared" si="259"/>
        <v xml:space="preserve"> </v>
      </c>
      <c r="S571" s="9" t="str">
        <f t="shared" si="260"/>
        <v xml:space="preserve"> </v>
      </c>
      <c r="T571" s="50" t="s">
        <v>166</v>
      </c>
    </row>
    <row r="572" spans="1:20" hidden="1" x14ac:dyDescent="0.25">
      <c r="A572" s="9" t="str">
        <f t="shared" si="261"/>
        <v>b</v>
      </c>
      <c r="B572" s="1"/>
      <c r="C572" s="7" t="s">
        <v>10</v>
      </c>
      <c r="D572" s="17">
        <f>SUM(D573:D574)</f>
        <v>0</v>
      </c>
      <c r="E572" s="17">
        <f>SUM(E573:E574)</f>
        <v>0</v>
      </c>
      <c r="F572" s="18">
        <f>SUM(F573:F574)</f>
        <v>0</v>
      </c>
      <c r="G572" s="6">
        <f t="shared" si="263"/>
        <v>0</v>
      </c>
      <c r="H572" s="3">
        <f t="shared" ref="H572:P572" si="273">SUM(H573:H574)</f>
        <v>0</v>
      </c>
      <c r="I572" s="3">
        <f t="shared" si="273"/>
        <v>0</v>
      </c>
      <c r="J572" s="3">
        <f t="shared" si="273"/>
        <v>0</v>
      </c>
      <c r="K572" s="3">
        <f t="shared" si="273"/>
        <v>0</v>
      </c>
      <c r="L572" s="48">
        <f t="shared" si="265"/>
        <v>0</v>
      </c>
      <c r="M572" s="3">
        <f t="shared" si="273"/>
        <v>0</v>
      </c>
      <c r="N572" s="3">
        <f t="shared" si="273"/>
        <v>0</v>
      </c>
      <c r="O572" s="3">
        <f t="shared" si="273"/>
        <v>0</v>
      </c>
      <c r="P572" s="3">
        <f t="shared" si="273"/>
        <v>0</v>
      </c>
      <c r="R572" s="9" t="str">
        <f t="shared" si="259"/>
        <v xml:space="preserve"> </v>
      </c>
      <c r="S572" s="9" t="str">
        <f t="shared" si="260"/>
        <v xml:space="preserve"> </v>
      </c>
      <c r="T572" s="50" t="s">
        <v>166</v>
      </c>
    </row>
    <row r="573" spans="1:20" ht="30" hidden="1" x14ac:dyDescent="0.25">
      <c r="A573" s="9" t="str">
        <f t="shared" si="261"/>
        <v>b</v>
      </c>
      <c r="B573" s="1"/>
      <c r="C573" s="8" t="s">
        <v>11</v>
      </c>
      <c r="D573" s="17"/>
      <c r="E573" s="17"/>
      <c r="F573" s="18"/>
      <c r="G573" s="6">
        <f t="shared" si="263"/>
        <v>0</v>
      </c>
      <c r="H573" s="19"/>
      <c r="I573" s="19"/>
      <c r="J573" s="19"/>
      <c r="K573" s="19"/>
      <c r="L573" s="48">
        <f t="shared" si="265"/>
        <v>0</v>
      </c>
      <c r="M573" s="19"/>
      <c r="N573" s="19"/>
      <c r="O573" s="19"/>
      <c r="P573" s="19"/>
      <c r="R573" s="9" t="str">
        <f t="shared" si="259"/>
        <v xml:space="preserve"> </v>
      </c>
      <c r="S573" s="9" t="str">
        <f t="shared" si="260"/>
        <v xml:space="preserve"> </v>
      </c>
      <c r="T573" s="50" t="s">
        <v>166</v>
      </c>
    </row>
    <row r="574" spans="1:20" ht="30" hidden="1" x14ac:dyDescent="0.25">
      <c r="A574" s="9" t="str">
        <f t="shared" si="261"/>
        <v>b</v>
      </c>
      <c r="B574" s="1"/>
      <c r="C574" s="8" t="s">
        <v>12</v>
      </c>
      <c r="D574" s="17"/>
      <c r="E574" s="17"/>
      <c r="F574" s="18"/>
      <c r="G574" s="6">
        <f t="shared" si="263"/>
        <v>0</v>
      </c>
      <c r="H574" s="19"/>
      <c r="I574" s="19"/>
      <c r="J574" s="19"/>
      <c r="K574" s="19"/>
      <c r="L574" s="48">
        <f t="shared" si="265"/>
        <v>0</v>
      </c>
      <c r="M574" s="19"/>
      <c r="N574" s="19"/>
      <c r="O574" s="19"/>
      <c r="P574" s="19"/>
      <c r="R574" s="9" t="str">
        <f t="shared" si="259"/>
        <v xml:space="preserve"> </v>
      </c>
      <c r="S574" s="9" t="str">
        <f t="shared" si="260"/>
        <v xml:space="preserve"> </v>
      </c>
      <c r="T574" s="50" t="s">
        <v>166</v>
      </c>
    </row>
    <row r="575" spans="1:20" hidden="1" x14ac:dyDescent="0.25">
      <c r="A575" s="9" t="str">
        <f t="shared" si="261"/>
        <v>b</v>
      </c>
      <c r="B575" s="1"/>
      <c r="C575" s="7" t="s">
        <v>13</v>
      </c>
      <c r="D575" s="17"/>
      <c r="E575" s="17"/>
      <c r="F575" s="18"/>
      <c r="G575" s="6">
        <f t="shared" si="263"/>
        <v>0</v>
      </c>
      <c r="H575" s="19"/>
      <c r="I575" s="19"/>
      <c r="J575" s="19"/>
      <c r="K575" s="19"/>
      <c r="L575" s="48">
        <f t="shared" si="265"/>
        <v>0</v>
      </c>
      <c r="M575" s="19"/>
      <c r="N575" s="19"/>
      <c r="O575" s="19"/>
      <c r="P575" s="19"/>
      <c r="R575" s="9" t="str">
        <f t="shared" si="259"/>
        <v xml:space="preserve"> </v>
      </c>
      <c r="S575" s="9" t="str">
        <f t="shared" si="260"/>
        <v xml:space="preserve"> </v>
      </c>
      <c r="T575" s="50" t="s">
        <v>166</v>
      </c>
    </row>
    <row r="576" spans="1:20" s="9" customFormat="1" ht="30" hidden="1" x14ac:dyDescent="0.25">
      <c r="A576" s="9" t="str">
        <f t="shared" si="261"/>
        <v>b</v>
      </c>
      <c r="B576" s="1" t="s">
        <v>118</v>
      </c>
      <c r="C576" s="5" t="s">
        <v>119</v>
      </c>
      <c r="D576" s="15">
        <f>D577+D586</f>
        <v>0</v>
      </c>
      <c r="E576" s="15">
        <f>E577+E586</f>
        <v>0</v>
      </c>
      <c r="F576" s="16">
        <f>F577+F586</f>
        <v>0</v>
      </c>
      <c r="G576" s="4">
        <f t="shared" si="263"/>
        <v>0</v>
      </c>
      <c r="H576" s="1">
        <f t="shared" ref="H576:P576" si="274">H577+H586</f>
        <v>0</v>
      </c>
      <c r="I576" s="1">
        <f t="shared" si="274"/>
        <v>0</v>
      </c>
      <c r="J576" s="1">
        <f t="shared" si="274"/>
        <v>0</v>
      </c>
      <c r="K576" s="1">
        <f t="shared" si="274"/>
        <v>0</v>
      </c>
      <c r="L576" s="47">
        <f t="shared" si="265"/>
        <v>0</v>
      </c>
      <c r="M576" s="1">
        <f t="shared" si="274"/>
        <v>0</v>
      </c>
      <c r="N576" s="1">
        <f t="shared" si="274"/>
        <v>0</v>
      </c>
      <c r="O576" s="1">
        <f t="shared" si="274"/>
        <v>0</v>
      </c>
      <c r="P576" s="1">
        <f t="shared" si="274"/>
        <v>0</v>
      </c>
      <c r="R576" s="9" t="str">
        <f t="shared" si="259"/>
        <v xml:space="preserve"> </v>
      </c>
      <c r="S576" s="9" t="str">
        <f t="shared" si="260"/>
        <v xml:space="preserve"> </v>
      </c>
      <c r="T576" s="50" t="s">
        <v>166</v>
      </c>
    </row>
    <row r="577" spans="1:20" hidden="1" x14ac:dyDescent="0.25">
      <c r="A577" s="9" t="str">
        <f t="shared" si="261"/>
        <v>b</v>
      </c>
      <c r="B577" s="1"/>
      <c r="C577" s="2" t="s">
        <v>4</v>
      </c>
      <c r="D577" s="17">
        <f>SUM(D578:D583)</f>
        <v>0</v>
      </c>
      <c r="E577" s="17">
        <f>SUM(E578:E583)</f>
        <v>0</v>
      </c>
      <c r="F577" s="18">
        <f>SUM(F578:F583)</f>
        <v>0</v>
      </c>
      <c r="G577" s="6">
        <f t="shared" si="263"/>
        <v>0</v>
      </c>
      <c r="H577" s="3">
        <f t="shared" ref="H577:P577" si="275">SUM(H578:H583)</f>
        <v>0</v>
      </c>
      <c r="I577" s="3">
        <f t="shared" si="275"/>
        <v>0</v>
      </c>
      <c r="J577" s="3">
        <f t="shared" si="275"/>
        <v>0</v>
      </c>
      <c r="K577" s="3">
        <f t="shared" si="275"/>
        <v>0</v>
      </c>
      <c r="L577" s="48">
        <f t="shared" si="265"/>
        <v>0</v>
      </c>
      <c r="M577" s="3">
        <f t="shared" si="275"/>
        <v>0</v>
      </c>
      <c r="N577" s="3">
        <f t="shared" si="275"/>
        <v>0</v>
      </c>
      <c r="O577" s="3">
        <f t="shared" si="275"/>
        <v>0</v>
      </c>
      <c r="P577" s="3">
        <f t="shared" si="275"/>
        <v>0</v>
      </c>
      <c r="R577" s="9" t="str">
        <f t="shared" si="259"/>
        <v xml:space="preserve"> </v>
      </c>
      <c r="S577" s="9" t="str">
        <f t="shared" si="260"/>
        <v xml:space="preserve"> </v>
      </c>
      <c r="T577" s="50" t="s">
        <v>166</v>
      </c>
    </row>
    <row r="578" spans="1:20" hidden="1" x14ac:dyDescent="0.25">
      <c r="A578" s="9" t="str">
        <f t="shared" si="261"/>
        <v>b</v>
      </c>
      <c r="B578" s="1"/>
      <c r="C578" s="7" t="s">
        <v>5</v>
      </c>
      <c r="D578" s="17"/>
      <c r="E578" s="17"/>
      <c r="F578" s="18"/>
      <c r="G578" s="6">
        <f t="shared" si="263"/>
        <v>0</v>
      </c>
      <c r="H578" s="19"/>
      <c r="I578" s="19"/>
      <c r="J578" s="19"/>
      <c r="K578" s="19"/>
      <c r="L578" s="48">
        <f t="shared" si="265"/>
        <v>0</v>
      </c>
      <c r="M578" s="19"/>
      <c r="N578" s="19"/>
      <c r="O578" s="19"/>
      <c r="P578" s="19"/>
      <c r="R578" s="9" t="str">
        <f t="shared" si="259"/>
        <v xml:space="preserve"> </v>
      </c>
      <c r="S578" s="9" t="str">
        <f t="shared" si="260"/>
        <v xml:space="preserve"> </v>
      </c>
      <c r="T578" s="50" t="s">
        <v>166</v>
      </c>
    </row>
    <row r="579" spans="1:20" hidden="1" x14ac:dyDescent="0.25">
      <c r="A579" s="9" t="str">
        <f t="shared" si="261"/>
        <v>b</v>
      </c>
      <c r="B579" s="1"/>
      <c r="C579" s="7" t="s">
        <v>6</v>
      </c>
      <c r="D579" s="17"/>
      <c r="E579" s="17"/>
      <c r="F579" s="18"/>
      <c r="G579" s="6">
        <f t="shared" si="263"/>
        <v>0</v>
      </c>
      <c r="H579" s="19"/>
      <c r="I579" s="19"/>
      <c r="J579" s="19"/>
      <c r="K579" s="19"/>
      <c r="L579" s="48">
        <f t="shared" si="265"/>
        <v>0</v>
      </c>
      <c r="M579" s="19"/>
      <c r="N579" s="19"/>
      <c r="O579" s="19"/>
      <c r="P579" s="19"/>
      <c r="R579" s="9" t="str">
        <f t="shared" si="259"/>
        <v xml:space="preserve"> </v>
      </c>
      <c r="S579" s="9" t="str">
        <f t="shared" si="260"/>
        <v xml:space="preserve"> </v>
      </c>
      <c r="T579" s="50" t="s">
        <v>166</v>
      </c>
    </row>
    <row r="580" spans="1:20" hidden="1" x14ac:dyDescent="0.25">
      <c r="A580" s="9" t="str">
        <f t="shared" si="261"/>
        <v>b</v>
      </c>
      <c r="B580" s="1"/>
      <c r="C580" s="7" t="s">
        <v>7</v>
      </c>
      <c r="D580" s="17"/>
      <c r="E580" s="17"/>
      <c r="F580" s="18"/>
      <c r="G580" s="6">
        <f t="shared" si="263"/>
        <v>0</v>
      </c>
      <c r="H580" s="19"/>
      <c r="I580" s="19"/>
      <c r="J580" s="19"/>
      <c r="K580" s="19"/>
      <c r="L580" s="48">
        <f t="shared" si="265"/>
        <v>0</v>
      </c>
      <c r="M580" s="19"/>
      <c r="N580" s="19"/>
      <c r="O580" s="19"/>
      <c r="P580" s="19"/>
      <c r="R580" s="9" t="str">
        <f t="shared" ref="R580:R586" si="276">IF(D580-G580=0," ","შეცდომა")</f>
        <v xml:space="preserve"> </v>
      </c>
      <c r="S580" s="9" t="str">
        <f t="shared" ref="S580:S586" si="277">IF(E580-L580=0," ","შეცდომა")</f>
        <v xml:space="preserve"> </v>
      </c>
      <c r="T580" s="50" t="s">
        <v>166</v>
      </c>
    </row>
    <row r="581" spans="1:20" hidden="1" x14ac:dyDescent="0.25">
      <c r="A581" s="9" t="str">
        <f t="shared" ref="A581:A586" si="278">IF(D581+E581&gt;0,"a","b")</f>
        <v>b</v>
      </c>
      <c r="B581" s="1"/>
      <c r="C581" s="7" t="s">
        <v>8</v>
      </c>
      <c r="D581" s="17"/>
      <c r="E581" s="17"/>
      <c r="F581" s="18"/>
      <c r="G581" s="6">
        <f t="shared" si="263"/>
        <v>0</v>
      </c>
      <c r="H581" s="19"/>
      <c r="I581" s="19"/>
      <c r="J581" s="19"/>
      <c r="K581" s="19"/>
      <c r="L581" s="48">
        <f t="shared" si="265"/>
        <v>0</v>
      </c>
      <c r="M581" s="19"/>
      <c r="N581" s="19"/>
      <c r="O581" s="19"/>
      <c r="P581" s="19"/>
      <c r="R581" s="9" t="str">
        <f t="shared" si="276"/>
        <v xml:space="preserve"> </v>
      </c>
      <c r="S581" s="9" t="str">
        <f t="shared" si="277"/>
        <v xml:space="preserve"> </v>
      </c>
      <c r="T581" s="50" t="s">
        <v>166</v>
      </c>
    </row>
    <row r="582" spans="1:20" hidden="1" x14ac:dyDescent="0.25">
      <c r="A582" s="9" t="str">
        <f t="shared" si="278"/>
        <v>b</v>
      </c>
      <c r="B582" s="1"/>
      <c r="C582" s="7" t="s">
        <v>9</v>
      </c>
      <c r="D582" s="17"/>
      <c r="E582" s="17"/>
      <c r="F582" s="18"/>
      <c r="G582" s="6">
        <f t="shared" si="263"/>
        <v>0</v>
      </c>
      <c r="H582" s="19"/>
      <c r="I582" s="19"/>
      <c r="J582" s="19"/>
      <c r="K582" s="19"/>
      <c r="L582" s="48">
        <f t="shared" si="265"/>
        <v>0</v>
      </c>
      <c r="M582" s="19"/>
      <c r="N582" s="19"/>
      <c r="O582" s="19"/>
      <c r="P582" s="19"/>
      <c r="R582" s="9" t="str">
        <f t="shared" si="276"/>
        <v xml:space="preserve"> </v>
      </c>
      <c r="S582" s="9" t="str">
        <f t="shared" si="277"/>
        <v xml:space="preserve"> </v>
      </c>
      <c r="T582" s="50" t="s">
        <v>166</v>
      </c>
    </row>
    <row r="583" spans="1:20" hidden="1" x14ac:dyDescent="0.25">
      <c r="A583" s="9" t="str">
        <f t="shared" si="278"/>
        <v>b</v>
      </c>
      <c r="B583" s="1"/>
      <c r="C583" s="7" t="s">
        <v>10</v>
      </c>
      <c r="D583" s="17">
        <f>SUM(D584:D585)</f>
        <v>0</v>
      </c>
      <c r="E583" s="17">
        <f>SUM(E584:E585)</f>
        <v>0</v>
      </c>
      <c r="F583" s="18">
        <f>SUM(F584:F585)</f>
        <v>0</v>
      </c>
      <c r="G583" s="6">
        <f t="shared" si="263"/>
        <v>0</v>
      </c>
      <c r="H583" s="3">
        <f t="shared" ref="H583:P583" si="279">SUM(H584:H585)</f>
        <v>0</v>
      </c>
      <c r="I583" s="3">
        <f t="shared" si="279"/>
        <v>0</v>
      </c>
      <c r="J583" s="3">
        <f t="shared" si="279"/>
        <v>0</v>
      </c>
      <c r="K583" s="3">
        <f t="shared" si="279"/>
        <v>0</v>
      </c>
      <c r="L583" s="48">
        <f t="shared" si="265"/>
        <v>0</v>
      </c>
      <c r="M583" s="3">
        <f t="shared" si="279"/>
        <v>0</v>
      </c>
      <c r="N583" s="3">
        <f t="shared" si="279"/>
        <v>0</v>
      </c>
      <c r="O583" s="3">
        <f t="shared" si="279"/>
        <v>0</v>
      </c>
      <c r="P583" s="3">
        <f t="shared" si="279"/>
        <v>0</v>
      </c>
      <c r="R583" s="9" t="str">
        <f t="shared" si="276"/>
        <v xml:space="preserve"> </v>
      </c>
      <c r="S583" s="9" t="str">
        <f t="shared" si="277"/>
        <v xml:space="preserve"> </v>
      </c>
      <c r="T583" s="50" t="s">
        <v>166</v>
      </c>
    </row>
    <row r="584" spans="1:20" ht="30" hidden="1" x14ac:dyDescent="0.25">
      <c r="A584" s="9" t="str">
        <f t="shared" si="278"/>
        <v>b</v>
      </c>
      <c r="B584" s="1"/>
      <c r="C584" s="8" t="s">
        <v>11</v>
      </c>
      <c r="D584" s="17"/>
      <c r="E584" s="17"/>
      <c r="F584" s="18"/>
      <c r="G584" s="6">
        <f t="shared" si="263"/>
        <v>0</v>
      </c>
      <c r="H584" s="19"/>
      <c r="I584" s="19"/>
      <c r="J584" s="19"/>
      <c r="K584" s="19"/>
      <c r="L584" s="48">
        <f t="shared" si="265"/>
        <v>0</v>
      </c>
      <c r="M584" s="19"/>
      <c r="N584" s="19"/>
      <c r="O584" s="19"/>
      <c r="P584" s="19"/>
      <c r="R584" s="9" t="str">
        <f t="shared" si="276"/>
        <v xml:space="preserve"> </v>
      </c>
      <c r="S584" s="9" t="str">
        <f t="shared" si="277"/>
        <v xml:space="preserve"> </v>
      </c>
      <c r="T584" s="50" t="s">
        <v>166</v>
      </c>
    </row>
    <row r="585" spans="1:20" ht="30" hidden="1" x14ac:dyDescent="0.25">
      <c r="A585" s="9" t="str">
        <f t="shared" si="278"/>
        <v>b</v>
      </c>
      <c r="B585" s="1"/>
      <c r="C585" s="8" t="s">
        <v>12</v>
      </c>
      <c r="D585" s="17"/>
      <c r="E585" s="17"/>
      <c r="F585" s="18"/>
      <c r="G585" s="6">
        <f t="shared" si="263"/>
        <v>0</v>
      </c>
      <c r="H585" s="19"/>
      <c r="I585" s="19"/>
      <c r="J585" s="19"/>
      <c r="K585" s="19"/>
      <c r="L585" s="48">
        <f t="shared" si="265"/>
        <v>0</v>
      </c>
      <c r="M585" s="19"/>
      <c r="N585" s="19"/>
      <c r="O585" s="19"/>
      <c r="P585" s="19"/>
      <c r="R585" s="9" t="str">
        <f t="shared" si="276"/>
        <v xml:space="preserve"> </v>
      </c>
      <c r="S585" s="9" t="str">
        <f t="shared" si="277"/>
        <v xml:space="preserve"> </v>
      </c>
      <c r="T585" s="50" t="s">
        <v>166</v>
      </c>
    </row>
    <row r="586" spans="1:20" hidden="1" x14ac:dyDescent="0.25">
      <c r="A586" s="9" t="str">
        <f t="shared" si="278"/>
        <v>b</v>
      </c>
      <c r="B586" s="1"/>
      <c r="C586" s="7" t="s">
        <v>13</v>
      </c>
      <c r="D586" s="17"/>
      <c r="E586" s="17"/>
      <c r="F586" s="18"/>
      <c r="G586" s="6">
        <f t="shared" si="263"/>
        <v>0</v>
      </c>
      <c r="H586" s="19"/>
      <c r="I586" s="19"/>
      <c r="J586" s="19"/>
      <c r="K586" s="19"/>
      <c r="L586" s="48">
        <f t="shared" si="265"/>
        <v>0</v>
      </c>
      <c r="M586" s="19"/>
      <c r="N586" s="19"/>
      <c r="O586" s="19"/>
      <c r="P586" s="19"/>
      <c r="R586" s="9" t="str">
        <f t="shared" si="276"/>
        <v xml:space="preserve"> </v>
      </c>
      <c r="S586" s="9" t="str">
        <f t="shared" si="277"/>
        <v xml:space="preserve"> </v>
      </c>
      <c r="T586" s="50" t="s">
        <v>166</v>
      </c>
    </row>
    <row r="587" spans="1:20" s="9" customFormat="1" ht="60" hidden="1" x14ac:dyDescent="0.25">
      <c r="A587" s="9" t="str">
        <f t="shared" ref="A587" si="280">IF(D587+E587&gt;0,"a","b")</f>
        <v>b</v>
      </c>
      <c r="B587" s="1" t="s">
        <v>120</v>
      </c>
      <c r="C587" s="5" t="s">
        <v>121</v>
      </c>
      <c r="D587" s="15">
        <f>D588+D597</f>
        <v>0</v>
      </c>
      <c r="E587" s="15">
        <f>E588+E597</f>
        <v>0</v>
      </c>
      <c r="F587" s="16">
        <f>F588+F597</f>
        <v>0</v>
      </c>
      <c r="G587" s="4">
        <f t="shared" ref="G587:G608" si="281">SUM(H587:K587)</f>
        <v>0</v>
      </c>
      <c r="H587" s="1">
        <f t="shared" ref="H587:P587" si="282">H588+H597</f>
        <v>0</v>
      </c>
      <c r="I587" s="1">
        <f t="shared" si="282"/>
        <v>0</v>
      </c>
      <c r="J587" s="1">
        <f t="shared" si="282"/>
        <v>0</v>
      </c>
      <c r="K587" s="1">
        <f t="shared" si="282"/>
        <v>0</v>
      </c>
      <c r="L587" s="47">
        <f t="shared" ref="L587:L608" si="283">SUM(M587:P587)</f>
        <v>0</v>
      </c>
      <c r="M587" s="1">
        <f t="shared" si="282"/>
        <v>0</v>
      </c>
      <c r="N587" s="1">
        <f t="shared" si="282"/>
        <v>0</v>
      </c>
      <c r="O587" s="1">
        <f t="shared" si="282"/>
        <v>0</v>
      </c>
      <c r="P587" s="1">
        <f t="shared" si="282"/>
        <v>0</v>
      </c>
      <c r="R587" s="9" t="str">
        <f t="shared" ref="R587:R608" si="284">IF(D587-G587=0," ","შეცდომა")</f>
        <v xml:space="preserve"> </v>
      </c>
      <c r="S587" s="9" t="str">
        <f t="shared" ref="S587:S608" si="285">IF(E587-L587=0," ","შეცდომა")</f>
        <v xml:space="preserve"> </v>
      </c>
      <c r="T587" s="50" t="s">
        <v>166</v>
      </c>
    </row>
    <row r="588" spans="1:20" hidden="1" x14ac:dyDescent="0.25">
      <c r="A588" s="9" t="str">
        <f t="shared" ref="A588:A608" si="286">IF(D588+E588&gt;0,"a","b")</f>
        <v>b</v>
      </c>
      <c r="B588" s="1"/>
      <c r="C588" s="2" t="s">
        <v>4</v>
      </c>
      <c r="D588" s="17">
        <f>SUM(D589:D594)</f>
        <v>0</v>
      </c>
      <c r="E588" s="17">
        <f>SUM(E589:E594)</f>
        <v>0</v>
      </c>
      <c r="F588" s="18">
        <f>SUM(F589:F594)</f>
        <v>0</v>
      </c>
      <c r="G588" s="6">
        <f t="shared" si="281"/>
        <v>0</v>
      </c>
      <c r="H588" s="3">
        <f t="shared" ref="H588:P588" si="287">SUM(H589:H594)</f>
        <v>0</v>
      </c>
      <c r="I588" s="3">
        <f t="shared" si="287"/>
        <v>0</v>
      </c>
      <c r="J588" s="3">
        <f t="shared" si="287"/>
        <v>0</v>
      </c>
      <c r="K588" s="3">
        <f t="shared" si="287"/>
        <v>0</v>
      </c>
      <c r="L588" s="48">
        <f t="shared" si="283"/>
        <v>0</v>
      </c>
      <c r="M588" s="3">
        <f t="shared" si="287"/>
        <v>0</v>
      </c>
      <c r="N588" s="3">
        <f t="shared" si="287"/>
        <v>0</v>
      </c>
      <c r="O588" s="3">
        <f t="shared" si="287"/>
        <v>0</v>
      </c>
      <c r="P588" s="3">
        <f t="shared" si="287"/>
        <v>0</v>
      </c>
      <c r="R588" s="9" t="str">
        <f t="shared" si="284"/>
        <v xml:space="preserve"> </v>
      </c>
      <c r="S588" s="9" t="str">
        <f t="shared" si="285"/>
        <v xml:space="preserve"> </v>
      </c>
      <c r="T588" s="50" t="s">
        <v>166</v>
      </c>
    </row>
    <row r="589" spans="1:20" hidden="1" x14ac:dyDescent="0.25">
      <c r="A589" s="9" t="str">
        <f t="shared" si="286"/>
        <v>b</v>
      </c>
      <c r="B589" s="1"/>
      <c r="C589" s="7" t="s">
        <v>5</v>
      </c>
      <c r="D589" s="17"/>
      <c r="E589" s="17"/>
      <c r="F589" s="18"/>
      <c r="G589" s="6">
        <f t="shared" si="281"/>
        <v>0</v>
      </c>
      <c r="H589" s="19"/>
      <c r="I589" s="19"/>
      <c r="J589" s="19"/>
      <c r="K589" s="19"/>
      <c r="L589" s="48">
        <f t="shared" si="283"/>
        <v>0</v>
      </c>
      <c r="M589" s="19"/>
      <c r="N589" s="19"/>
      <c r="O589" s="19"/>
      <c r="P589" s="19"/>
      <c r="R589" s="9" t="str">
        <f t="shared" si="284"/>
        <v xml:space="preserve"> </v>
      </c>
      <c r="S589" s="9" t="str">
        <f t="shared" si="285"/>
        <v xml:space="preserve"> </v>
      </c>
      <c r="T589" s="50" t="s">
        <v>166</v>
      </c>
    </row>
    <row r="590" spans="1:20" hidden="1" x14ac:dyDescent="0.25">
      <c r="A590" s="9" t="str">
        <f t="shared" si="286"/>
        <v>b</v>
      </c>
      <c r="B590" s="1"/>
      <c r="C590" s="7" t="s">
        <v>6</v>
      </c>
      <c r="D590" s="17"/>
      <c r="E590" s="17"/>
      <c r="F590" s="18"/>
      <c r="G590" s="6">
        <f t="shared" si="281"/>
        <v>0</v>
      </c>
      <c r="H590" s="19"/>
      <c r="I590" s="19"/>
      <c r="J590" s="19"/>
      <c r="K590" s="19"/>
      <c r="L590" s="48">
        <f t="shared" si="283"/>
        <v>0</v>
      </c>
      <c r="M590" s="19"/>
      <c r="N590" s="19"/>
      <c r="O590" s="19"/>
      <c r="P590" s="19"/>
      <c r="R590" s="9" t="str">
        <f t="shared" si="284"/>
        <v xml:space="preserve"> </v>
      </c>
      <c r="S590" s="9" t="str">
        <f t="shared" si="285"/>
        <v xml:space="preserve"> </v>
      </c>
      <c r="T590" s="50" t="s">
        <v>166</v>
      </c>
    </row>
    <row r="591" spans="1:20" hidden="1" x14ac:dyDescent="0.25">
      <c r="A591" s="9" t="str">
        <f t="shared" si="286"/>
        <v>b</v>
      </c>
      <c r="B591" s="1"/>
      <c r="C591" s="7" t="s">
        <v>7</v>
      </c>
      <c r="D591" s="17"/>
      <c r="E591" s="17"/>
      <c r="F591" s="18"/>
      <c r="G591" s="6">
        <f t="shared" si="281"/>
        <v>0</v>
      </c>
      <c r="H591" s="19"/>
      <c r="I591" s="19"/>
      <c r="J591" s="19"/>
      <c r="K591" s="19"/>
      <c r="L591" s="48">
        <f t="shared" si="283"/>
        <v>0</v>
      </c>
      <c r="M591" s="19"/>
      <c r="N591" s="19"/>
      <c r="O591" s="19"/>
      <c r="P591" s="19"/>
      <c r="R591" s="9" t="str">
        <f t="shared" si="284"/>
        <v xml:space="preserve"> </v>
      </c>
      <c r="S591" s="9" t="str">
        <f t="shared" si="285"/>
        <v xml:space="preserve"> </v>
      </c>
      <c r="T591" s="50" t="s">
        <v>166</v>
      </c>
    </row>
    <row r="592" spans="1:20" hidden="1" x14ac:dyDescent="0.25">
      <c r="A592" s="9" t="str">
        <f t="shared" si="286"/>
        <v>b</v>
      </c>
      <c r="B592" s="1"/>
      <c r="C592" s="7" t="s">
        <v>8</v>
      </c>
      <c r="D592" s="17"/>
      <c r="E592" s="17"/>
      <c r="F592" s="18"/>
      <c r="G592" s="6">
        <f t="shared" si="281"/>
        <v>0</v>
      </c>
      <c r="H592" s="19"/>
      <c r="I592" s="19"/>
      <c r="J592" s="19"/>
      <c r="K592" s="19"/>
      <c r="L592" s="48">
        <f t="shared" si="283"/>
        <v>0</v>
      </c>
      <c r="M592" s="19"/>
      <c r="N592" s="19"/>
      <c r="O592" s="19"/>
      <c r="P592" s="19"/>
      <c r="R592" s="9" t="str">
        <f t="shared" si="284"/>
        <v xml:space="preserve"> </v>
      </c>
      <c r="S592" s="9" t="str">
        <f t="shared" si="285"/>
        <v xml:space="preserve"> </v>
      </c>
      <c r="T592" s="50" t="s">
        <v>166</v>
      </c>
    </row>
    <row r="593" spans="1:20" hidden="1" x14ac:dyDescent="0.25">
      <c r="A593" s="9" t="str">
        <f t="shared" si="286"/>
        <v>b</v>
      </c>
      <c r="B593" s="1"/>
      <c r="C593" s="7" t="s">
        <v>9</v>
      </c>
      <c r="D593" s="17"/>
      <c r="E593" s="17"/>
      <c r="F593" s="18"/>
      <c r="G593" s="6">
        <f t="shared" si="281"/>
        <v>0</v>
      </c>
      <c r="H593" s="19"/>
      <c r="I593" s="19"/>
      <c r="J593" s="19"/>
      <c r="K593" s="19"/>
      <c r="L593" s="48">
        <f t="shared" si="283"/>
        <v>0</v>
      </c>
      <c r="M593" s="19"/>
      <c r="N593" s="19"/>
      <c r="O593" s="19"/>
      <c r="P593" s="19"/>
      <c r="R593" s="9" t="str">
        <f t="shared" si="284"/>
        <v xml:space="preserve"> </v>
      </c>
      <c r="S593" s="9" t="str">
        <f t="shared" si="285"/>
        <v xml:space="preserve"> </v>
      </c>
      <c r="T593" s="50" t="s">
        <v>166</v>
      </c>
    </row>
    <row r="594" spans="1:20" hidden="1" x14ac:dyDescent="0.25">
      <c r="A594" s="9" t="str">
        <f t="shared" si="286"/>
        <v>b</v>
      </c>
      <c r="B594" s="1"/>
      <c r="C594" s="7" t="s">
        <v>10</v>
      </c>
      <c r="D594" s="17">
        <f>SUM(D595:D596)</f>
        <v>0</v>
      </c>
      <c r="E594" s="17">
        <f>SUM(E595:E596)</f>
        <v>0</v>
      </c>
      <c r="F594" s="18">
        <f>SUM(F595:F596)</f>
        <v>0</v>
      </c>
      <c r="G594" s="6">
        <f t="shared" si="281"/>
        <v>0</v>
      </c>
      <c r="H594" s="3">
        <f t="shared" ref="H594:P594" si="288">SUM(H595:H596)</f>
        <v>0</v>
      </c>
      <c r="I594" s="3">
        <f t="shared" si="288"/>
        <v>0</v>
      </c>
      <c r="J594" s="3">
        <f t="shared" si="288"/>
        <v>0</v>
      </c>
      <c r="K594" s="3">
        <f t="shared" si="288"/>
        <v>0</v>
      </c>
      <c r="L594" s="48">
        <f t="shared" si="283"/>
        <v>0</v>
      </c>
      <c r="M594" s="3">
        <f t="shared" si="288"/>
        <v>0</v>
      </c>
      <c r="N594" s="3">
        <f t="shared" si="288"/>
        <v>0</v>
      </c>
      <c r="O594" s="3">
        <f t="shared" si="288"/>
        <v>0</v>
      </c>
      <c r="P594" s="3">
        <f t="shared" si="288"/>
        <v>0</v>
      </c>
      <c r="R594" s="9" t="str">
        <f t="shared" si="284"/>
        <v xml:space="preserve"> </v>
      </c>
      <c r="S594" s="9" t="str">
        <f t="shared" si="285"/>
        <v xml:space="preserve"> </v>
      </c>
      <c r="T594" s="50" t="s">
        <v>166</v>
      </c>
    </row>
    <row r="595" spans="1:20" ht="30" hidden="1" x14ac:dyDescent="0.25">
      <c r="A595" s="9" t="str">
        <f t="shared" si="286"/>
        <v>b</v>
      </c>
      <c r="B595" s="1"/>
      <c r="C595" s="8" t="s">
        <v>11</v>
      </c>
      <c r="D595" s="17"/>
      <c r="E595" s="17"/>
      <c r="F595" s="18"/>
      <c r="G595" s="6">
        <f t="shared" si="281"/>
        <v>0</v>
      </c>
      <c r="H595" s="19"/>
      <c r="I595" s="19"/>
      <c r="J595" s="19"/>
      <c r="K595" s="19"/>
      <c r="L595" s="48">
        <f t="shared" si="283"/>
        <v>0</v>
      </c>
      <c r="M595" s="19"/>
      <c r="N595" s="19"/>
      <c r="O595" s="19"/>
      <c r="P595" s="19"/>
      <c r="R595" s="9" t="str">
        <f t="shared" si="284"/>
        <v xml:space="preserve"> </v>
      </c>
      <c r="S595" s="9" t="str">
        <f t="shared" si="285"/>
        <v xml:space="preserve"> </v>
      </c>
      <c r="T595" s="50" t="s">
        <v>166</v>
      </c>
    </row>
    <row r="596" spans="1:20" ht="30" hidden="1" x14ac:dyDescent="0.25">
      <c r="A596" s="9" t="str">
        <f t="shared" si="286"/>
        <v>b</v>
      </c>
      <c r="B596" s="1"/>
      <c r="C596" s="8" t="s">
        <v>12</v>
      </c>
      <c r="D596" s="17"/>
      <c r="E596" s="17"/>
      <c r="F596" s="18"/>
      <c r="G596" s="6">
        <f t="shared" si="281"/>
        <v>0</v>
      </c>
      <c r="H596" s="19"/>
      <c r="I596" s="19"/>
      <c r="J596" s="19"/>
      <c r="K596" s="19"/>
      <c r="L596" s="48">
        <f t="shared" si="283"/>
        <v>0</v>
      </c>
      <c r="M596" s="19"/>
      <c r="N596" s="19"/>
      <c r="O596" s="19"/>
      <c r="P596" s="19"/>
      <c r="R596" s="9" t="str">
        <f t="shared" si="284"/>
        <v xml:space="preserve"> </v>
      </c>
      <c r="S596" s="9" t="str">
        <f t="shared" si="285"/>
        <v xml:space="preserve"> </v>
      </c>
      <c r="T596" s="50" t="s">
        <v>166</v>
      </c>
    </row>
    <row r="597" spans="1:20" hidden="1" x14ac:dyDescent="0.25">
      <c r="A597" s="9" t="str">
        <f t="shared" si="286"/>
        <v>b</v>
      </c>
      <c r="B597" s="1"/>
      <c r="C597" s="7" t="s">
        <v>13</v>
      </c>
      <c r="D597" s="17"/>
      <c r="E597" s="17"/>
      <c r="F597" s="18"/>
      <c r="G597" s="6">
        <f t="shared" si="281"/>
        <v>0</v>
      </c>
      <c r="H597" s="19"/>
      <c r="I597" s="19"/>
      <c r="J597" s="19"/>
      <c r="K597" s="19"/>
      <c r="L597" s="48">
        <f t="shared" si="283"/>
        <v>0</v>
      </c>
      <c r="M597" s="19"/>
      <c r="N597" s="19"/>
      <c r="O597" s="19"/>
      <c r="P597" s="19"/>
      <c r="R597" s="9" t="str">
        <f t="shared" si="284"/>
        <v xml:space="preserve"> </v>
      </c>
      <c r="S597" s="9" t="str">
        <f t="shared" si="285"/>
        <v xml:space="preserve"> </v>
      </c>
      <c r="T597" s="50" t="s">
        <v>166</v>
      </c>
    </row>
    <row r="598" spans="1:20" s="9" customFormat="1" ht="45" hidden="1" x14ac:dyDescent="0.25">
      <c r="A598" s="9" t="str">
        <f t="shared" si="286"/>
        <v>b</v>
      </c>
      <c r="B598" s="1" t="s">
        <v>122</v>
      </c>
      <c r="C598" s="5" t="s">
        <v>123</v>
      </c>
      <c r="D598" s="15">
        <f>D599+D608</f>
        <v>0</v>
      </c>
      <c r="E598" s="15">
        <f>E599+E608</f>
        <v>0</v>
      </c>
      <c r="F598" s="16">
        <f>F599+F608</f>
        <v>0</v>
      </c>
      <c r="G598" s="4">
        <f t="shared" si="281"/>
        <v>0</v>
      </c>
      <c r="H598" s="1">
        <f t="shared" ref="H598:P598" si="289">H599+H608</f>
        <v>0</v>
      </c>
      <c r="I598" s="1">
        <f t="shared" si="289"/>
        <v>0</v>
      </c>
      <c r="J598" s="1">
        <f t="shared" si="289"/>
        <v>0</v>
      </c>
      <c r="K598" s="1">
        <f t="shared" si="289"/>
        <v>0</v>
      </c>
      <c r="L598" s="47">
        <f t="shared" si="283"/>
        <v>0</v>
      </c>
      <c r="M598" s="1">
        <f t="shared" si="289"/>
        <v>0</v>
      </c>
      <c r="N598" s="1">
        <f t="shared" si="289"/>
        <v>0</v>
      </c>
      <c r="O598" s="1">
        <f t="shared" si="289"/>
        <v>0</v>
      </c>
      <c r="P598" s="1">
        <f t="shared" si="289"/>
        <v>0</v>
      </c>
      <c r="R598" s="9" t="str">
        <f t="shared" si="284"/>
        <v xml:space="preserve"> </v>
      </c>
      <c r="S598" s="9" t="str">
        <f t="shared" si="285"/>
        <v xml:space="preserve"> </v>
      </c>
      <c r="T598" s="50" t="s">
        <v>166</v>
      </c>
    </row>
    <row r="599" spans="1:20" hidden="1" x14ac:dyDescent="0.25">
      <c r="A599" s="9" t="str">
        <f t="shared" si="286"/>
        <v>b</v>
      </c>
      <c r="B599" s="1"/>
      <c r="C599" s="2" t="s">
        <v>4</v>
      </c>
      <c r="D599" s="17">
        <f>SUM(D600:D605)</f>
        <v>0</v>
      </c>
      <c r="E599" s="17">
        <f>SUM(E600:E605)</f>
        <v>0</v>
      </c>
      <c r="F599" s="18">
        <f>SUM(F600:F605)</f>
        <v>0</v>
      </c>
      <c r="G599" s="6">
        <f t="shared" si="281"/>
        <v>0</v>
      </c>
      <c r="H599" s="3">
        <f t="shared" ref="H599:P599" si="290">SUM(H600:H605)</f>
        <v>0</v>
      </c>
      <c r="I599" s="3">
        <f t="shared" si="290"/>
        <v>0</v>
      </c>
      <c r="J599" s="3">
        <f t="shared" si="290"/>
        <v>0</v>
      </c>
      <c r="K599" s="3">
        <f t="shared" si="290"/>
        <v>0</v>
      </c>
      <c r="L599" s="48">
        <f t="shared" si="283"/>
        <v>0</v>
      </c>
      <c r="M599" s="3">
        <f t="shared" si="290"/>
        <v>0</v>
      </c>
      <c r="N599" s="3">
        <f t="shared" si="290"/>
        <v>0</v>
      </c>
      <c r="O599" s="3">
        <f t="shared" si="290"/>
        <v>0</v>
      </c>
      <c r="P599" s="3">
        <f t="shared" si="290"/>
        <v>0</v>
      </c>
      <c r="R599" s="9" t="str">
        <f t="shared" si="284"/>
        <v xml:space="preserve"> </v>
      </c>
      <c r="S599" s="9" t="str">
        <f t="shared" si="285"/>
        <v xml:space="preserve"> </v>
      </c>
      <c r="T599" s="50" t="s">
        <v>166</v>
      </c>
    </row>
    <row r="600" spans="1:20" hidden="1" x14ac:dyDescent="0.25">
      <c r="A600" s="9" t="str">
        <f t="shared" si="286"/>
        <v>b</v>
      </c>
      <c r="B600" s="1"/>
      <c r="C600" s="7" t="s">
        <v>5</v>
      </c>
      <c r="D600" s="17"/>
      <c r="E600" s="17"/>
      <c r="F600" s="18"/>
      <c r="G600" s="6">
        <f t="shared" si="281"/>
        <v>0</v>
      </c>
      <c r="H600" s="19"/>
      <c r="I600" s="19"/>
      <c r="J600" s="19"/>
      <c r="K600" s="19"/>
      <c r="L600" s="48">
        <f t="shared" si="283"/>
        <v>0</v>
      </c>
      <c r="M600" s="19"/>
      <c r="N600" s="19"/>
      <c r="O600" s="19"/>
      <c r="P600" s="19"/>
      <c r="R600" s="9" t="str">
        <f t="shared" si="284"/>
        <v xml:space="preserve"> </v>
      </c>
      <c r="S600" s="9" t="str">
        <f t="shared" si="285"/>
        <v xml:space="preserve"> </v>
      </c>
      <c r="T600" s="50" t="s">
        <v>166</v>
      </c>
    </row>
    <row r="601" spans="1:20" hidden="1" x14ac:dyDescent="0.25">
      <c r="A601" s="9" t="str">
        <f t="shared" si="286"/>
        <v>b</v>
      </c>
      <c r="B601" s="1"/>
      <c r="C601" s="7" t="s">
        <v>6</v>
      </c>
      <c r="D601" s="17"/>
      <c r="E601" s="17"/>
      <c r="F601" s="18"/>
      <c r="G601" s="6">
        <f t="shared" si="281"/>
        <v>0</v>
      </c>
      <c r="H601" s="19"/>
      <c r="I601" s="19"/>
      <c r="J601" s="19"/>
      <c r="K601" s="19"/>
      <c r="L601" s="48">
        <f t="shared" si="283"/>
        <v>0</v>
      </c>
      <c r="M601" s="19"/>
      <c r="N601" s="19"/>
      <c r="O601" s="19"/>
      <c r="P601" s="19"/>
      <c r="R601" s="9" t="str">
        <f t="shared" si="284"/>
        <v xml:space="preserve"> </v>
      </c>
      <c r="S601" s="9" t="str">
        <f t="shared" si="285"/>
        <v xml:space="preserve"> </v>
      </c>
      <c r="T601" s="50" t="s">
        <v>166</v>
      </c>
    </row>
    <row r="602" spans="1:20" hidden="1" x14ac:dyDescent="0.25">
      <c r="A602" s="9" t="str">
        <f t="shared" si="286"/>
        <v>b</v>
      </c>
      <c r="B602" s="1"/>
      <c r="C602" s="7" t="s">
        <v>7</v>
      </c>
      <c r="D602" s="17"/>
      <c r="E602" s="17"/>
      <c r="F602" s="18"/>
      <c r="G602" s="6">
        <f t="shared" si="281"/>
        <v>0</v>
      </c>
      <c r="H602" s="19"/>
      <c r="I602" s="19"/>
      <c r="J602" s="19"/>
      <c r="K602" s="19"/>
      <c r="L602" s="48">
        <f t="shared" si="283"/>
        <v>0</v>
      </c>
      <c r="M602" s="19"/>
      <c r="N602" s="19"/>
      <c r="O602" s="19"/>
      <c r="P602" s="19"/>
      <c r="R602" s="9" t="str">
        <f t="shared" si="284"/>
        <v xml:space="preserve"> </v>
      </c>
      <c r="S602" s="9" t="str">
        <f t="shared" si="285"/>
        <v xml:space="preserve"> </v>
      </c>
      <c r="T602" s="50" t="s">
        <v>166</v>
      </c>
    </row>
    <row r="603" spans="1:20" hidden="1" x14ac:dyDescent="0.25">
      <c r="A603" s="9" t="str">
        <f t="shared" si="286"/>
        <v>b</v>
      </c>
      <c r="B603" s="1"/>
      <c r="C603" s="7" t="s">
        <v>8</v>
      </c>
      <c r="D603" s="17"/>
      <c r="E603" s="17"/>
      <c r="F603" s="18"/>
      <c r="G603" s="6">
        <f t="shared" si="281"/>
        <v>0</v>
      </c>
      <c r="H603" s="19"/>
      <c r="I603" s="19"/>
      <c r="J603" s="19"/>
      <c r="K603" s="19"/>
      <c r="L603" s="48">
        <f t="shared" si="283"/>
        <v>0</v>
      </c>
      <c r="M603" s="19"/>
      <c r="N603" s="19"/>
      <c r="O603" s="19"/>
      <c r="P603" s="19"/>
      <c r="R603" s="9" t="str">
        <f t="shared" si="284"/>
        <v xml:space="preserve"> </v>
      </c>
      <c r="S603" s="9" t="str">
        <f t="shared" si="285"/>
        <v xml:space="preserve"> </v>
      </c>
      <c r="T603" s="50" t="s">
        <v>166</v>
      </c>
    </row>
    <row r="604" spans="1:20" hidden="1" x14ac:dyDescent="0.25">
      <c r="A604" s="9" t="str">
        <f t="shared" si="286"/>
        <v>b</v>
      </c>
      <c r="B604" s="1"/>
      <c r="C604" s="7" t="s">
        <v>9</v>
      </c>
      <c r="D604" s="17"/>
      <c r="E604" s="17"/>
      <c r="F604" s="18"/>
      <c r="G604" s="6">
        <f t="shared" si="281"/>
        <v>0</v>
      </c>
      <c r="H604" s="19"/>
      <c r="I604" s="19"/>
      <c r="J604" s="19"/>
      <c r="K604" s="19"/>
      <c r="L604" s="48">
        <f t="shared" si="283"/>
        <v>0</v>
      </c>
      <c r="M604" s="19"/>
      <c r="N604" s="19"/>
      <c r="O604" s="19"/>
      <c r="P604" s="19"/>
      <c r="R604" s="9" t="str">
        <f t="shared" si="284"/>
        <v xml:space="preserve"> </v>
      </c>
      <c r="S604" s="9" t="str">
        <f t="shared" si="285"/>
        <v xml:space="preserve"> </v>
      </c>
      <c r="T604" s="50" t="s">
        <v>166</v>
      </c>
    </row>
    <row r="605" spans="1:20" hidden="1" x14ac:dyDescent="0.25">
      <c r="A605" s="9" t="str">
        <f t="shared" si="286"/>
        <v>b</v>
      </c>
      <c r="B605" s="1"/>
      <c r="C605" s="7" t="s">
        <v>10</v>
      </c>
      <c r="D605" s="17">
        <f>SUM(D606:D607)</f>
        <v>0</v>
      </c>
      <c r="E605" s="17">
        <f>SUM(E606:E607)</f>
        <v>0</v>
      </c>
      <c r="F605" s="18">
        <f>SUM(F606:F607)</f>
        <v>0</v>
      </c>
      <c r="G605" s="6">
        <f t="shared" si="281"/>
        <v>0</v>
      </c>
      <c r="H605" s="3">
        <f t="shared" ref="H605:P605" si="291">SUM(H606:H607)</f>
        <v>0</v>
      </c>
      <c r="I605" s="3">
        <f t="shared" si="291"/>
        <v>0</v>
      </c>
      <c r="J605" s="3">
        <f t="shared" si="291"/>
        <v>0</v>
      </c>
      <c r="K605" s="3">
        <f t="shared" si="291"/>
        <v>0</v>
      </c>
      <c r="L605" s="48">
        <f t="shared" si="283"/>
        <v>0</v>
      </c>
      <c r="M605" s="3">
        <f t="shared" si="291"/>
        <v>0</v>
      </c>
      <c r="N605" s="3">
        <f t="shared" si="291"/>
        <v>0</v>
      </c>
      <c r="O605" s="3">
        <f t="shared" si="291"/>
        <v>0</v>
      </c>
      <c r="P605" s="3">
        <f t="shared" si="291"/>
        <v>0</v>
      </c>
      <c r="R605" s="9" t="str">
        <f t="shared" si="284"/>
        <v xml:space="preserve"> </v>
      </c>
      <c r="S605" s="9" t="str">
        <f t="shared" si="285"/>
        <v xml:space="preserve"> </v>
      </c>
      <c r="T605" s="50" t="s">
        <v>166</v>
      </c>
    </row>
    <row r="606" spans="1:20" ht="30" hidden="1" x14ac:dyDescent="0.25">
      <c r="A606" s="9" t="str">
        <f t="shared" si="286"/>
        <v>b</v>
      </c>
      <c r="B606" s="1"/>
      <c r="C606" s="8" t="s">
        <v>11</v>
      </c>
      <c r="D606" s="17"/>
      <c r="E606" s="17"/>
      <c r="F606" s="18"/>
      <c r="G606" s="6">
        <f t="shared" si="281"/>
        <v>0</v>
      </c>
      <c r="H606" s="19"/>
      <c r="I606" s="19"/>
      <c r="J606" s="19"/>
      <c r="K606" s="19"/>
      <c r="L606" s="48">
        <f t="shared" si="283"/>
        <v>0</v>
      </c>
      <c r="M606" s="19"/>
      <c r="N606" s="19"/>
      <c r="O606" s="19"/>
      <c r="P606" s="19"/>
      <c r="R606" s="9" t="str">
        <f t="shared" si="284"/>
        <v xml:space="preserve"> </v>
      </c>
      <c r="S606" s="9" t="str">
        <f t="shared" si="285"/>
        <v xml:space="preserve"> </v>
      </c>
      <c r="T606" s="50" t="s">
        <v>166</v>
      </c>
    </row>
    <row r="607" spans="1:20" ht="30" hidden="1" x14ac:dyDescent="0.25">
      <c r="A607" s="9" t="str">
        <f t="shared" si="286"/>
        <v>b</v>
      </c>
      <c r="B607" s="1"/>
      <c r="C607" s="8" t="s">
        <v>12</v>
      </c>
      <c r="D607" s="17"/>
      <c r="E607" s="17"/>
      <c r="F607" s="18"/>
      <c r="G607" s="6">
        <f t="shared" si="281"/>
        <v>0</v>
      </c>
      <c r="H607" s="19"/>
      <c r="I607" s="19"/>
      <c r="J607" s="19"/>
      <c r="K607" s="19"/>
      <c r="L607" s="48">
        <f t="shared" si="283"/>
        <v>0</v>
      </c>
      <c r="M607" s="19"/>
      <c r="N607" s="19"/>
      <c r="O607" s="19"/>
      <c r="P607" s="19"/>
      <c r="R607" s="9" t="str">
        <f t="shared" si="284"/>
        <v xml:space="preserve"> </v>
      </c>
      <c r="S607" s="9" t="str">
        <f t="shared" si="285"/>
        <v xml:space="preserve"> </v>
      </c>
      <c r="T607" s="50" t="s">
        <v>166</v>
      </c>
    </row>
    <row r="608" spans="1:20" hidden="1" x14ac:dyDescent="0.25">
      <c r="A608" s="9" t="str">
        <f t="shared" si="286"/>
        <v>b</v>
      </c>
      <c r="B608" s="1"/>
      <c r="C608" s="7" t="s">
        <v>13</v>
      </c>
      <c r="D608" s="17"/>
      <c r="E608" s="17"/>
      <c r="F608" s="18"/>
      <c r="G608" s="6">
        <f t="shared" si="281"/>
        <v>0</v>
      </c>
      <c r="H608" s="19"/>
      <c r="I608" s="19"/>
      <c r="J608" s="19"/>
      <c r="K608" s="19"/>
      <c r="L608" s="48">
        <f t="shared" si="283"/>
        <v>0</v>
      </c>
      <c r="M608" s="19"/>
      <c r="N608" s="19"/>
      <c r="O608" s="19"/>
      <c r="P608" s="19"/>
      <c r="R608" s="9" t="str">
        <f t="shared" si="284"/>
        <v xml:space="preserve"> </v>
      </c>
      <c r="S608" s="9" t="str">
        <f t="shared" si="285"/>
        <v xml:space="preserve"> </v>
      </c>
      <c r="T608" s="50" t="s">
        <v>166</v>
      </c>
    </row>
  </sheetData>
  <autoFilter ref="A3:T608">
    <filterColumn colId="0">
      <filters>
        <filter val="a"/>
      </filters>
    </filterColumn>
  </autoFilter>
  <mergeCells count="4">
    <mergeCell ref="D2:E2"/>
    <mergeCell ref="G2:K2"/>
    <mergeCell ref="L2:P2"/>
    <mergeCell ref="A1:P1"/>
  </mergeCells>
  <conditionalFormatting sqref="G4:G608">
    <cfRule type="expression" dxfId="2" priority="2">
      <formula>R4="შეცდომა"</formula>
    </cfRule>
  </conditionalFormatting>
  <conditionalFormatting sqref="L4:L608">
    <cfRule type="expression" dxfId="1" priority="1">
      <formula>S4="შეცდომა"</formula>
    </cfRule>
  </conditionalFormatting>
  <dataValidations count="1">
    <dataValidation allowBlank="1" showErrorMessage="1" sqref="D2:E1048576"/>
  </dataValidations>
  <pageMargins left="0.7" right="0.7" top="0.75" bottom="0.75" header="0.3" footer="0.3"/>
  <pageSetup scale="47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G14" sqref="G14"/>
    </sheetView>
  </sheetViews>
  <sheetFormatPr defaultColWidth="8.85546875" defaultRowHeight="15" x14ac:dyDescent="0.25"/>
  <cols>
    <col min="1" max="1" width="6.85546875" style="42" customWidth="1"/>
    <col min="2" max="2" width="19.7109375" style="25" customWidth="1"/>
    <col min="3" max="3" width="58.28515625" style="25" customWidth="1"/>
    <col min="4" max="4" width="15.140625" style="25" customWidth="1"/>
    <col min="5" max="5" width="13.140625" style="43" customWidth="1"/>
    <col min="6" max="6" width="13.42578125" style="43" bestFit="1" customWidth="1"/>
    <col min="7" max="7" width="11.140625" style="43" bestFit="1" customWidth="1"/>
    <col min="8" max="8" width="12.42578125" style="43" bestFit="1" customWidth="1"/>
    <col min="9" max="9" width="14.28515625" style="43" customWidth="1"/>
    <col min="10" max="16384" width="8.85546875" style="25"/>
  </cols>
  <sheetData>
    <row r="1" spans="1:10" ht="18" customHeight="1" x14ac:dyDescent="0.25">
      <c r="A1" s="20"/>
      <c r="B1" s="21"/>
      <c r="C1" s="22"/>
      <c r="D1" s="22"/>
      <c r="E1" s="23"/>
      <c r="F1" s="23"/>
      <c r="G1" s="23"/>
      <c r="H1" s="23"/>
      <c r="I1" s="23"/>
      <c r="J1" s="24"/>
    </row>
    <row r="2" spans="1:10" ht="32.25" customHeight="1" x14ac:dyDescent="0.25">
      <c r="A2" s="20"/>
      <c r="B2" s="56" t="s">
        <v>134</v>
      </c>
      <c r="C2" s="58" t="s">
        <v>1</v>
      </c>
      <c r="D2" s="60" t="s">
        <v>135</v>
      </c>
      <c r="E2" s="61" t="s">
        <v>136</v>
      </c>
      <c r="F2" s="62"/>
      <c r="G2" s="62"/>
      <c r="H2" s="62"/>
      <c r="I2" s="63"/>
      <c r="J2" s="24"/>
    </row>
    <row r="3" spans="1:10" ht="30.75" customHeight="1" x14ac:dyDescent="0.25">
      <c r="A3" s="20"/>
      <c r="B3" s="57"/>
      <c r="C3" s="59"/>
      <c r="D3" s="60"/>
      <c r="E3" s="26" t="s">
        <v>125</v>
      </c>
      <c r="F3" s="26" t="s">
        <v>137</v>
      </c>
      <c r="G3" s="26" t="s">
        <v>138</v>
      </c>
      <c r="H3" s="26" t="s">
        <v>139</v>
      </c>
      <c r="I3" s="26" t="s">
        <v>140</v>
      </c>
      <c r="J3" s="24"/>
    </row>
    <row r="4" spans="1:10" ht="58.5" customHeight="1" thickBot="1" x14ac:dyDescent="0.3">
      <c r="A4" s="27"/>
      <c r="B4" s="28" t="s">
        <v>14</v>
      </c>
      <c r="C4" s="29" t="s">
        <v>15</v>
      </c>
      <c r="D4" s="30"/>
      <c r="E4" s="31"/>
      <c r="F4" s="31"/>
      <c r="G4" s="31"/>
      <c r="H4" s="31"/>
      <c r="I4" s="31"/>
      <c r="J4" s="24"/>
    </row>
    <row r="5" spans="1:10" ht="19.5" customHeight="1" thickTop="1" thickBot="1" x14ac:dyDescent="0.3">
      <c r="A5" s="27" t="str">
        <f>IF((D5+E5+F5+G5+H5+I5)&lt;&gt;0,"a","b")</f>
        <v>a</v>
      </c>
      <c r="B5" s="32"/>
      <c r="C5" s="33" t="s">
        <v>141</v>
      </c>
      <c r="D5" s="34">
        <f>D6+D9+D10+D11+D12</f>
        <v>40000</v>
      </c>
      <c r="E5" s="35">
        <f>E6+E9+E10+E11+E12</f>
        <v>0</v>
      </c>
      <c r="F5" s="35">
        <f t="shared" ref="F5:I5" si="0">F6+F9+F10+F11+F12</f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24">
        <f t="shared" ref="J5:J29" si="1">D5-E5</f>
        <v>40000</v>
      </c>
    </row>
    <row r="6" spans="1:10" ht="19.5" customHeight="1" thickTop="1" thickBot="1" x14ac:dyDescent="0.3">
      <c r="A6" s="27" t="str">
        <f t="shared" ref="A6:A29" si="2">IF((D6+E6+F6+G6+H6+I6)&lt;&gt;0,"a","b")</f>
        <v>a</v>
      </c>
      <c r="B6" s="32"/>
      <c r="C6" s="36" t="s">
        <v>142</v>
      </c>
      <c r="D6" s="37">
        <f>SUM(D7:D8)</f>
        <v>40000</v>
      </c>
      <c r="E6" s="35">
        <f>F6+G6+H6+I6</f>
        <v>0</v>
      </c>
      <c r="F6" s="38">
        <f t="shared" ref="F6:I6" si="3">SUM(F7:F8)</f>
        <v>0</v>
      </c>
      <c r="G6" s="38">
        <f t="shared" si="3"/>
        <v>0</v>
      </c>
      <c r="H6" s="38">
        <f t="shared" si="3"/>
        <v>0</v>
      </c>
      <c r="I6" s="38">
        <f t="shared" si="3"/>
        <v>0</v>
      </c>
      <c r="J6" s="24">
        <f t="shared" si="1"/>
        <v>40000</v>
      </c>
    </row>
    <row r="7" spans="1:10" ht="33" customHeight="1" thickTop="1" thickBot="1" x14ac:dyDescent="0.3">
      <c r="A7" s="27" t="str">
        <f t="shared" si="2"/>
        <v>a</v>
      </c>
      <c r="B7" s="32"/>
      <c r="C7" s="45" t="s">
        <v>163</v>
      </c>
      <c r="D7" s="37">
        <v>25000</v>
      </c>
      <c r="E7" s="35">
        <f t="shared" ref="E7:E8" si="4">F7+G7+H7+I7</f>
        <v>0</v>
      </c>
      <c r="F7" s="52"/>
      <c r="G7" s="52"/>
      <c r="H7" s="52"/>
      <c r="I7" s="52"/>
      <c r="J7" s="24">
        <f t="shared" si="1"/>
        <v>25000</v>
      </c>
    </row>
    <row r="8" spans="1:10" ht="33" customHeight="1" thickTop="1" thickBot="1" x14ac:dyDescent="0.3">
      <c r="A8" s="27" t="str">
        <f t="shared" si="2"/>
        <v>a</v>
      </c>
      <c r="B8" s="32"/>
      <c r="C8" s="45" t="s">
        <v>164</v>
      </c>
      <c r="D8" s="37">
        <v>15000</v>
      </c>
      <c r="E8" s="35">
        <f t="shared" si="4"/>
        <v>0</v>
      </c>
      <c r="F8" s="52"/>
      <c r="G8" s="52"/>
      <c r="H8" s="52"/>
      <c r="I8" s="52"/>
      <c r="J8" s="24">
        <f t="shared" si="1"/>
        <v>15000</v>
      </c>
    </row>
    <row r="9" spans="1:10" ht="19.5" customHeight="1" thickTop="1" thickBot="1" x14ac:dyDescent="0.3">
      <c r="A9" s="27" t="str">
        <f t="shared" si="2"/>
        <v>b</v>
      </c>
      <c r="B9" s="32"/>
      <c r="C9" s="36" t="s">
        <v>143</v>
      </c>
      <c r="D9" s="37"/>
      <c r="E9" s="35">
        <f t="shared" ref="E9:E12" si="5">F9+G9+H9+I9</f>
        <v>0</v>
      </c>
      <c r="F9" s="38"/>
      <c r="G9" s="38"/>
      <c r="H9" s="38"/>
      <c r="I9" s="38"/>
      <c r="J9" s="24">
        <f t="shared" si="1"/>
        <v>0</v>
      </c>
    </row>
    <row r="10" spans="1:10" ht="19.5" customHeight="1" thickTop="1" thickBot="1" x14ac:dyDescent="0.3">
      <c r="A10" s="27" t="str">
        <f t="shared" si="2"/>
        <v>b</v>
      </c>
      <c r="B10" s="32"/>
      <c r="C10" s="36" t="s">
        <v>144</v>
      </c>
      <c r="D10" s="37"/>
      <c r="E10" s="35">
        <f t="shared" si="5"/>
        <v>0</v>
      </c>
      <c r="F10" s="38"/>
      <c r="G10" s="38"/>
      <c r="H10" s="38"/>
      <c r="I10" s="38"/>
      <c r="J10" s="24">
        <f t="shared" si="1"/>
        <v>0</v>
      </c>
    </row>
    <row r="11" spans="1:10" ht="19.5" customHeight="1" thickTop="1" thickBot="1" x14ac:dyDescent="0.3">
      <c r="A11" s="27" t="str">
        <f t="shared" si="2"/>
        <v>b</v>
      </c>
      <c r="B11" s="32"/>
      <c r="C11" s="36" t="s">
        <v>145</v>
      </c>
      <c r="D11" s="37"/>
      <c r="E11" s="35">
        <f t="shared" si="5"/>
        <v>0</v>
      </c>
      <c r="F11" s="38"/>
      <c r="G11" s="38"/>
      <c r="H11" s="38"/>
      <c r="I11" s="38"/>
      <c r="J11" s="24">
        <f t="shared" si="1"/>
        <v>0</v>
      </c>
    </row>
    <row r="12" spans="1:10" ht="19.5" customHeight="1" thickTop="1" thickBot="1" x14ac:dyDescent="0.3">
      <c r="A12" s="27" t="str">
        <f t="shared" si="2"/>
        <v>b</v>
      </c>
      <c r="B12" s="32"/>
      <c r="C12" s="36" t="s">
        <v>146</v>
      </c>
      <c r="D12" s="37"/>
      <c r="E12" s="35">
        <f t="shared" si="5"/>
        <v>0</v>
      </c>
      <c r="F12" s="38"/>
      <c r="G12" s="38"/>
      <c r="H12" s="38"/>
      <c r="I12" s="38"/>
      <c r="J12" s="24">
        <f t="shared" si="1"/>
        <v>0</v>
      </c>
    </row>
    <row r="13" spans="1:10" ht="19.5" thickTop="1" thickBot="1" x14ac:dyDescent="0.3">
      <c r="A13" s="27" t="str">
        <f t="shared" si="2"/>
        <v>a</v>
      </c>
      <c r="B13" s="39"/>
      <c r="C13" s="40" t="s">
        <v>147</v>
      </c>
      <c r="D13" s="34">
        <f>D14+D24+D25+D26</f>
        <v>40000</v>
      </c>
      <c r="E13" s="35">
        <f>E14+E24+E25+E26</f>
        <v>0</v>
      </c>
      <c r="F13" s="35">
        <f t="shared" ref="F13:I13" si="6">F14+F24+F25+F26</f>
        <v>0</v>
      </c>
      <c r="G13" s="35">
        <f t="shared" si="6"/>
        <v>0</v>
      </c>
      <c r="H13" s="35">
        <f t="shared" si="6"/>
        <v>0</v>
      </c>
      <c r="I13" s="35">
        <f t="shared" si="6"/>
        <v>0</v>
      </c>
      <c r="J13" s="24">
        <f t="shared" si="1"/>
        <v>40000</v>
      </c>
    </row>
    <row r="14" spans="1:10" ht="19.5" thickTop="1" thickBot="1" x14ac:dyDescent="0.3">
      <c r="A14" s="27" t="str">
        <f t="shared" si="2"/>
        <v>a</v>
      </c>
      <c r="B14" s="39" t="s">
        <v>148</v>
      </c>
      <c r="C14" s="36" t="s">
        <v>149</v>
      </c>
      <c r="D14" s="37">
        <f>D15+D16+D17+D18+D19+D20+D21</f>
        <v>40000</v>
      </c>
      <c r="E14" s="35">
        <f>E15+E16+E17+E18+E19+E20+E21</f>
        <v>0</v>
      </c>
      <c r="F14" s="38">
        <f t="shared" ref="F14:I14" si="7">F15+F16+F17+F18+F19+F20+F21</f>
        <v>0</v>
      </c>
      <c r="G14" s="38">
        <f t="shared" si="7"/>
        <v>0</v>
      </c>
      <c r="H14" s="38">
        <f t="shared" si="7"/>
        <v>0</v>
      </c>
      <c r="I14" s="38">
        <f t="shared" si="7"/>
        <v>0</v>
      </c>
      <c r="J14" s="24">
        <f t="shared" si="1"/>
        <v>40000</v>
      </c>
    </row>
    <row r="15" spans="1:10" ht="19.5" thickTop="1" thickBot="1" x14ac:dyDescent="0.3">
      <c r="A15" s="27" t="str">
        <f t="shared" si="2"/>
        <v>a</v>
      </c>
      <c r="B15" s="39" t="s">
        <v>148</v>
      </c>
      <c r="C15" s="41" t="s">
        <v>150</v>
      </c>
      <c r="D15" s="37">
        <v>20000</v>
      </c>
      <c r="E15" s="35">
        <f>F15+G15+H15+I15</f>
        <v>0</v>
      </c>
      <c r="F15" s="52"/>
      <c r="G15" s="52"/>
      <c r="H15" s="52"/>
      <c r="I15" s="52"/>
      <c r="J15" s="24">
        <f t="shared" si="1"/>
        <v>20000</v>
      </c>
    </row>
    <row r="16" spans="1:10" ht="19.5" thickTop="1" thickBot="1" x14ac:dyDescent="0.3">
      <c r="A16" s="27" t="str">
        <f t="shared" si="2"/>
        <v>a</v>
      </c>
      <c r="B16" s="39" t="s">
        <v>148</v>
      </c>
      <c r="C16" s="41" t="s">
        <v>151</v>
      </c>
      <c r="D16" s="37">
        <v>17000</v>
      </c>
      <c r="E16" s="35">
        <f t="shared" ref="E16:E27" si="8">F16+G16+H16+I16</f>
        <v>0</v>
      </c>
      <c r="F16" s="52"/>
      <c r="G16" s="52"/>
      <c r="H16" s="52"/>
      <c r="I16" s="52"/>
      <c r="J16" s="24">
        <f t="shared" si="1"/>
        <v>17000</v>
      </c>
    </row>
    <row r="17" spans="1:10" ht="19.5" thickTop="1" thickBot="1" x14ac:dyDescent="0.3">
      <c r="A17" s="27" t="str">
        <f t="shared" si="2"/>
        <v>b</v>
      </c>
      <c r="B17" s="39" t="s">
        <v>148</v>
      </c>
      <c r="C17" s="41" t="s">
        <v>152</v>
      </c>
      <c r="D17" s="37">
        <v>0</v>
      </c>
      <c r="E17" s="35">
        <f t="shared" si="8"/>
        <v>0</v>
      </c>
      <c r="F17" s="38"/>
      <c r="G17" s="38"/>
      <c r="H17" s="38"/>
      <c r="I17" s="38"/>
      <c r="J17" s="24">
        <f t="shared" si="1"/>
        <v>0</v>
      </c>
    </row>
    <row r="18" spans="1:10" ht="19.5" thickTop="1" thickBot="1" x14ac:dyDescent="0.3">
      <c r="A18" s="27" t="str">
        <f t="shared" si="2"/>
        <v>b</v>
      </c>
      <c r="B18" s="39" t="s">
        <v>148</v>
      </c>
      <c r="C18" s="41" t="s">
        <v>153</v>
      </c>
      <c r="D18" s="37">
        <v>0</v>
      </c>
      <c r="E18" s="35">
        <f t="shared" si="8"/>
        <v>0</v>
      </c>
      <c r="F18" s="44"/>
      <c r="G18" s="44"/>
      <c r="H18" s="44"/>
      <c r="I18" s="44"/>
      <c r="J18" s="24">
        <f t="shared" si="1"/>
        <v>0</v>
      </c>
    </row>
    <row r="19" spans="1:10" ht="19.5" thickTop="1" thickBot="1" x14ac:dyDescent="0.3">
      <c r="A19" s="27" t="str">
        <f t="shared" si="2"/>
        <v>b</v>
      </c>
      <c r="B19" s="39" t="s">
        <v>148</v>
      </c>
      <c r="C19" s="41" t="s">
        <v>154</v>
      </c>
      <c r="D19" s="37">
        <v>0</v>
      </c>
      <c r="E19" s="35">
        <f t="shared" si="8"/>
        <v>0</v>
      </c>
      <c r="F19" s="44"/>
      <c r="G19" s="44"/>
      <c r="H19" s="44"/>
      <c r="I19" s="44"/>
      <c r="J19" s="24">
        <f t="shared" si="1"/>
        <v>0</v>
      </c>
    </row>
    <row r="20" spans="1:10" ht="19.5" thickTop="1" thickBot="1" x14ac:dyDescent="0.3">
      <c r="A20" s="27" t="str">
        <f t="shared" si="2"/>
        <v>b</v>
      </c>
      <c r="B20" s="39" t="s">
        <v>148</v>
      </c>
      <c r="C20" s="41" t="s">
        <v>155</v>
      </c>
      <c r="D20" s="37">
        <v>0</v>
      </c>
      <c r="E20" s="35">
        <f t="shared" si="8"/>
        <v>0</v>
      </c>
      <c r="F20" s="44"/>
      <c r="G20" s="44"/>
      <c r="H20" s="44"/>
      <c r="I20" s="44"/>
      <c r="J20" s="24">
        <f t="shared" si="1"/>
        <v>0</v>
      </c>
    </row>
    <row r="21" spans="1:10" ht="19.5" thickTop="1" thickBot="1" x14ac:dyDescent="0.3">
      <c r="A21" s="27" t="str">
        <f t="shared" si="2"/>
        <v>a</v>
      </c>
      <c r="B21" s="39" t="s">
        <v>148</v>
      </c>
      <c r="C21" s="41" t="s">
        <v>156</v>
      </c>
      <c r="D21" s="37">
        <f>D22+D23</f>
        <v>3000</v>
      </c>
      <c r="E21" s="35">
        <f t="shared" si="8"/>
        <v>0</v>
      </c>
      <c r="F21" s="38">
        <f t="shared" ref="F21:I21" si="9">F22+F23</f>
        <v>0</v>
      </c>
      <c r="G21" s="38">
        <f t="shared" si="9"/>
        <v>0</v>
      </c>
      <c r="H21" s="38">
        <f t="shared" si="9"/>
        <v>0</v>
      </c>
      <c r="I21" s="38">
        <f t="shared" si="9"/>
        <v>0</v>
      </c>
      <c r="J21" s="24">
        <f t="shared" si="1"/>
        <v>3000</v>
      </c>
    </row>
    <row r="22" spans="1:10" ht="31.5" thickTop="1" thickBot="1" x14ac:dyDescent="0.3">
      <c r="A22" s="27" t="str">
        <f t="shared" si="2"/>
        <v>a</v>
      </c>
      <c r="B22" s="39"/>
      <c r="C22" s="46" t="s">
        <v>11</v>
      </c>
      <c r="D22" s="37">
        <v>3000</v>
      </c>
      <c r="E22" s="35">
        <f t="shared" si="8"/>
        <v>0</v>
      </c>
      <c r="F22" s="52"/>
      <c r="G22" s="52"/>
      <c r="H22" s="52"/>
      <c r="I22" s="52"/>
      <c r="J22" s="24">
        <f t="shared" si="1"/>
        <v>3000</v>
      </c>
    </row>
    <row r="23" spans="1:10" ht="31.5" thickTop="1" thickBot="1" x14ac:dyDescent="0.3">
      <c r="A23" s="27" t="str">
        <f t="shared" si="2"/>
        <v>b</v>
      </c>
      <c r="B23" s="39"/>
      <c r="C23" s="46" t="s">
        <v>12</v>
      </c>
      <c r="D23" s="37">
        <v>0</v>
      </c>
      <c r="E23" s="35">
        <f t="shared" si="8"/>
        <v>0</v>
      </c>
      <c r="F23" s="38"/>
      <c r="G23" s="38"/>
      <c r="H23" s="38"/>
      <c r="I23" s="38"/>
      <c r="J23" s="24">
        <f t="shared" si="1"/>
        <v>0</v>
      </c>
    </row>
    <row r="24" spans="1:10" ht="19.5" thickTop="1" thickBot="1" x14ac:dyDescent="0.3">
      <c r="A24" s="27" t="str">
        <f t="shared" si="2"/>
        <v>b</v>
      </c>
      <c r="B24" s="39" t="s">
        <v>148</v>
      </c>
      <c r="C24" s="36" t="s">
        <v>157</v>
      </c>
      <c r="D24" s="37">
        <v>0</v>
      </c>
      <c r="E24" s="35">
        <f t="shared" si="8"/>
        <v>0</v>
      </c>
      <c r="F24" s="38"/>
      <c r="G24" s="38"/>
      <c r="H24" s="38"/>
      <c r="I24" s="38"/>
      <c r="J24" s="24">
        <f t="shared" si="1"/>
        <v>0</v>
      </c>
    </row>
    <row r="25" spans="1:10" ht="19.5" thickTop="1" thickBot="1" x14ac:dyDescent="0.3">
      <c r="A25" s="27" t="str">
        <f t="shared" si="2"/>
        <v>b</v>
      </c>
      <c r="B25" s="39" t="s">
        <v>148</v>
      </c>
      <c r="C25" s="36" t="s">
        <v>158</v>
      </c>
      <c r="D25" s="37">
        <v>0</v>
      </c>
      <c r="E25" s="35">
        <f t="shared" si="8"/>
        <v>0</v>
      </c>
      <c r="F25" s="38"/>
      <c r="G25" s="38"/>
      <c r="H25" s="38"/>
      <c r="I25" s="38"/>
      <c r="J25" s="24">
        <f t="shared" si="1"/>
        <v>0</v>
      </c>
    </row>
    <row r="26" spans="1:10" ht="19.5" thickTop="1" thickBot="1" x14ac:dyDescent="0.3">
      <c r="A26" s="27" t="str">
        <f t="shared" si="2"/>
        <v>b</v>
      </c>
      <c r="B26" s="39" t="s">
        <v>148</v>
      </c>
      <c r="C26" s="36" t="s">
        <v>159</v>
      </c>
      <c r="D26" s="37">
        <v>0</v>
      </c>
      <c r="E26" s="35">
        <f t="shared" si="8"/>
        <v>0</v>
      </c>
      <c r="F26" s="38"/>
      <c r="G26" s="38"/>
      <c r="H26" s="38"/>
      <c r="I26" s="38"/>
      <c r="J26" s="24">
        <f t="shared" si="1"/>
        <v>0</v>
      </c>
    </row>
    <row r="27" spans="1:10" ht="19.5" thickTop="1" thickBot="1" x14ac:dyDescent="0.3">
      <c r="A27" s="27" t="str">
        <f t="shared" si="2"/>
        <v>b</v>
      </c>
      <c r="B27" s="39"/>
      <c r="C27" s="40" t="s">
        <v>160</v>
      </c>
      <c r="D27" s="37">
        <f>D5-D13</f>
        <v>0</v>
      </c>
      <c r="E27" s="35">
        <f t="shared" si="8"/>
        <v>0</v>
      </c>
      <c r="F27" s="38">
        <f>F5-F13</f>
        <v>0</v>
      </c>
      <c r="G27" s="38">
        <f>G5-G13</f>
        <v>0</v>
      </c>
      <c r="H27" s="38">
        <f>H5-H13</f>
        <v>0</v>
      </c>
      <c r="I27" s="38">
        <f>I5-I13</f>
        <v>0</v>
      </c>
      <c r="J27" s="24">
        <f t="shared" si="1"/>
        <v>0</v>
      </c>
    </row>
    <row r="28" spans="1:10" ht="19.5" thickTop="1" thickBot="1" x14ac:dyDescent="0.3">
      <c r="A28" s="27" t="str">
        <f t="shared" si="2"/>
        <v>b</v>
      </c>
      <c r="B28" s="39"/>
      <c r="C28" s="40" t="s">
        <v>161</v>
      </c>
      <c r="D28" s="37"/>
      <c r="E28" s="35"/>
      <c r="F28" s="38"/>
      <c r="G28" s="38">
        <f>F29</f>
        <v>0</v>
      </c>
      <c r="H28" s="38">
        <f>G29</f>
        <v>0</v>
      </c>
      <c r="I28" s="38">
        <f>H29</f>
        <v>0</v>
      </c>
      <c r="J28" s="24">
        <f t="shared" si="1"/>
        <v>0</v>
      </c>
    </row>
    <row r="29" spans="1:10" ht="19.5" thickTop="1" thickBot="1" x14ac:dyDescent="0.3">
      <c r="A29" s="27" t="str">
        <f t="shared" si="2"/>
        <v>b</v>
      </c>
      <c r="B29" s="39"/>
      <c r="C29" s="40" t="s">
        <v>162</v>
      </c>
      <c r="D29" s="37">
        <f>D28+D5-D13</f>
        <v>0</v>
      </c>
      <c r="E29" s="35">
        <f>E28+E5-E13</f>
        <v>0</v>
      </c>
      <c r="F29" s="38">
        <f t="shared" ref="F29:I29" si="10">F28+F5-F13</f>
        <v>0</v>
      </c>
      <c r="G29" s="38">
        <f t="shared" si="10"/>
        <v>0</v>
      </c>
      <c r="H29" s="38">
        <f t="shared" si="10"/>
        <v>0</v>
      </c>
      <c r="I29" s="38">
        <f t="shared" si="10"/>
        <v>0</v>
      </c>
      <c r="J29" s="24">
        <f t="shared" si="1"/>
        <v>0</v>
      </c>
    </row>
    <row r="30" spans="1:10" ht="15.75" thickTop="1" x14ac:dyDescent="0.25"/>
  </sheetData>
  <sheetProtection algorithmName="SHA-512" hashValue="5RZjHJtNExm4Kka3qAj+j6H29l+fJuZAUCCzaEgXS2GPAuleZU9xO0t36tYSdmUMlXp3qJQ8g8cDv/g08dLeuQ==" saltValue="eyCCJCnSAkZ+5xwoc7YBfQ==" spinCount="100000" sheet="1" objects="1" scenarios="1"/>
  <autoFilter ref="A3:J29"/>
  <mergeCells count="4">
    <mergeCell ref="B2:B3"/>
    <mergeCell ref="C2:C3"/>
    <mergeCell ref="D2:D3"/>
    <mergeCell ref="E2:I2"/>
  </mergeCells>
  <conditionalFormatting sqref="E5:E27">
    <cfRule type="expression" dxfId="0" priority="1">
      <formula>D5&lt;&gt;E5</formula>
    </cfRule>
  </conditionalFormatting>
  <pageMargins left="0.15748031496063" right="0.15748031496063" top="0.39370078740157499" bottom="0.39370078740157499" header="0.39370078740157499" footer="0.39370078740157499"/>
  <pageSetup scale="85" fitToHeight="1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განწერა</vt:lpstr>
      <vt:lpstr>სააგენტო</vt:lpstr>
      <vt:lpstr>განწერა!Print_Area</vt:lpstr>
      <vt:lpstr>სააგენტო!Print_Area</vt:lpstr>
      <vt:lpstr>სააგენტო!Print_Titles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2019-12-23T14:09:07Z</dcterms:modified>
</cp:coreProperties>
</file>